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385" activeTab="0"/>
  </bookViews>
  <sheets>
    <sheet name="三菜" sheetId="1" r:id="rId1"/>
    <sheet name="意見表" sheetId="2" r:id="rId2"/>
    <sheet name=" 橫式 (營養)" sheetId="3" r:id="rId3"/>
  </sheets>
  <definedNames/>
  <calcPr fullCalcOnLoad="1"/>
</workbook>
</file>

<file path=xl/sharedStrings.xml><?xml version="1.0" encoding="utf-8"?>
<sst xmlns="http://schemas.openxmlformats.org/spreadsheetml/2006/main" count="326" uniqueCount="153">
  <si>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</si>
  <si>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</si>
  <si>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</si>
  <si>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</si>
  <si>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</si>
  <si>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</si>
  <si>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</si>
  <si>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</si>
  <si>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</si>
  <si>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</si>
  <si>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</si>
  <si>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</si>
  <si>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</si>
  <si>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</si>
  <si>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</si>
  <si>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</si>
  <si>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</si>
  <si>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</si>
  <si>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</si>
  <si>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</si>
  <si>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</si>
  <si>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</si>
  <si>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</si>
  <si>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</si>
  <si>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</si>
  <si>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</si>
  <si>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</si>
  <si>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</si>
  <si>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人</t>
  </si>
  <si>
    <t>菜名</t>
  </si>
  <si>
    <t>食材</t>
  </si>
  <si>
    <t>青菜</t>
  </si>
  <si>
    <t xml:space="preserve"> 湯</t>
  </si>
  <si>
    <t>水 果</t>
  </si>
  <si>
    <t>營養分析</t>
  </si>
  <si>
    <t>營養素合計</t>
  </si>
  <si>
    <t>蛋白質g</t>
  </si>
  <si>
    <t>脂肪g</t>
  </si>
  <si>
    <t>醣類g</t>
  </si>
  <si>
    <t>熱量Kcal</t>
  </si>
  <si>
    <t>百分比</t>
  </si>
  <si>
    <t>食物分類</t>
  </si>
  <si>
    <t>蛋豆      魚肉</t>
  </si>
  <si>
    <t>蔬菜</t>
  </si>
  <si>
    <t>水果</t>
  </si>
  <si>
    <t>油脂</t>
  </si>
  <si>
    <t>熱量</t>
  </si>
  <si>
    <t>供應份數</t>
  </si>
  <si>
    <t>午餐
建議
量</t>
  </si>
  <si>
    <t>國小生</t>
  </si>
  <si>
    <t>3.5-5</t>
  </si>
  <si>
    <t>1.5~ 2.5</t>
  </si>
  <si>
    <t>1-1.5</t>
  </si>
  <si>
    <t>2.5-3</t>
  </si>
  <si>
    <t>650~ 750</t>
  </si>
  <si>
    <t>國中生</t>
  </si>
  <si>
    <t>4~6</t>
  </si>
  <si>
    <t>700~ 850</t>
  </si>
  <si>
    <t>供應
份數</t>
  </si>
  <si>
    <t>佳隆農畜實業有限公司</t>
  </si>
  <si>
    <t>佳隆農畜實業有限公司  電話：05-5863766</t>
  </si>
  <si>
    <t>花瓜肉燥</t>
  </si>
  <si>
    <t>豆干丁 　　　　　5Kg</t>
  </si>
  <si>
    <t>碎花瓜 　　　　　5Kg</t>
  </si>
  <si>
    <t>星期一</t>
  </si>
  <si>
    <t>餐數</t>
  </si>
  <si>
    <t>五彩快炒</t>
  </si>
  <si>
    <t>竹筍片 　　　　　5Kg</t>
  </si>
  <si>
    <t>火腿片切條 　　　3Kg</t>
  </si>
  <si>
    <t>紅蘿蔔片 　　　　1Kg</t>
  </si>
  <si>
    <t>鮑魚菇片 　　　　1Kg</t>
  </si>
  <si>
    <t>炒小白菜</t>
  </si>
  <si>
    <t>薑絲 　　　　　0.2Kg</t>
  </si>
  <si>
    <t>酸菜豬血湯</t>
  </si>
  <si>
    <t>豬血 　　　　　　7Kg</t>
  </si>
  <si>
    <t>酸菜絲 　　　　　3Kg</t>
  </si>
  <si>
    <t>雞骨 　　　　　1.5Kg</t>
  </si>
  <si>
    <t>韭菜切段 　　　　1Kg</t>
  </si>
  <si>
    <t>油蔥酥 　　　　0.3Kg</t>
  </si>
  <si>
    <t>咖哩雞丁</t>
  </si>
  <si>
    <t>馬鈴薯中丁 　　　6Kg</t>
  </si>
  <si>
    <t>洋蔥中丁 　　　　2Kg</t>
  </si>
  <si>
    <t>紅蘿蔔中丁 　　　2Kg</t>
  </si>
  <si>
    <t>星期二</t>
  </si>
  <si>
    <t>炒筍茸</t>
  </si>
  <si>
    <t>絞肉 　　　　　　2Kg</t>
  </si>
  <si>
    <t>朴菜(切) 　　　　1Kg</t>
  </si>
  <si>
    <t>鮮蔬銀芽</t>
  </si>
  <si>
    <t>木耳絲 　　　　　1Kg</t>
  </si>
  <si>
    <t>紅蘿蔔絲 　　　　1Kg</t>
  </si>
  <si>
    <t>蒜末 　　　　　0.2Kg</t>
  </si>
  <si>
    <t>海芽蛋花湯</t>
  </si>
  <si>
    <t>蛋 　　　　　　　3Kg</t>
  </si>
  <si>
    <t>海帶芽(濕)切 　　1Kg</t>
  </si>
  <si>
    <t>青蔥珠 　　　　0.2Kg</t>
  </si>
  <si>
    <t>鹹豬肉蛋炒飯</t>
  </si>
  <si>
    <t>鹹豬肉片 　　　　7Kg</t>
  </si>
  <si>
    <t>三色丁 　　　　　6Kg</t>
  </si>
  <si>
    <t>蛋 　　　　　　　6Kg</t>
  </si>
  <si>
    <t>玉米粒 　　　　　3Kg</t>
  </si>
  <si>
    <t>洋蔥小丁 　　　　3Kg</t>
  </si>
  <si>
    <t>青蔥珠 　　　　0.3Kg</t>
  </si>
  <si>
    <t>蒜末 　　　　　0.3Kg</t>
  </si>
  <si>
    <t>星期三</t>
  </si>
  <si>
    <t>蒸千禧卷</t>
  </si>
  <si>
    <t>千禧卷 　　　　235個</t>
  </si>
  <si>
    <t>關東煮</t>
  </si>
  <si>
    <t>白蘿蔔 　　　　　5Kg</t>
  </si>
  <si>
    <t>玉米段 　　　　　3Kg</t>
  </si>
  <si>
    <t>油豆腐丁 　　　　3Kg</t>
  </si>
  <si>
    <t>小花枝丸 　　　　2Kg</t>
  </si>
  <si>
    <t>黃金柳葉魚</t>
  </si>
  <si>
    <t>餐數</t>
  </si>
  <si>
    <t>蔥燒豆腐</t>
  </si>
  <si>
    <t>豆豉 　　　　　0.6Kg</t>
  </si>
  <si>
    <t>辣椒 　　　　　0.1Kg</t>
  </si>
  <si>
    <t>炒青江菜</t>
  </si>
  <si>
    <t>冬瓜排骨湯</t>
  </si>
  <si>
    <t>中排骨 　　　　　2Kg</t>
  </si>
  <si>
    <t>薑絲 　　　　　0.3Kg</t>
  </si>
  <si>
    <t>星期四</t>
  </si>
  <si>
    <t>泡菜燒豆切</t>
  </si>
  <si>
    <t>高麗菜切 　　　　8Kg</t>
  </si>
  <si>
    <t>豆薯切片 　　　　3Kg</t>
  </si>
  <si>
    <t>豆切 　　　　　2.5Kg</t>
  </si>
  <si>
    <t>青蔥段 　　　　0.3Kg</t>
  </si>
  <si>
    <t>星期五</t>
  </si>
  <si>
    <t>紅絲炒蛋</t>
  </si>
  <si>
    <t>紅蘿蔔絲 　　　　9Kg</t>
  </si>
  <si>
    <t>炒油菜</t>
  </si>
  <si>
    <t>味噌豆腐湯</t>
  </si>
  <si>
    <t>味噌kg 　　　　　2Kg</t>
  </si>
  <si>
    <t>洋蔥絲 　　　　1.5Kg</t>
  </si>
  <si>
    <t>小魚乾 　　　　0.3Kg</t>
  </si>
  <si>
    <r>
      <t>油蔥酥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斤</t>
    </r>
    <r>
      <rPr>
        <sz val="12"/>
        <rFont val="Times New Roman"/>
        <family val="1"/>
      </rPr>
      <t xml:space="preserve">) </t>
    </r>
    <r>
      <rPr>
        <sz val="12"/>
        <rFont val="細明體"/>
        <family val="3"/>
      </rPr>
      <t>　 　　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包</t>
    </r>
  </si>
  <si>
    <r>
      <t>小白菜切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 　</t>
    </r>
    <r>
      <rPr>
        <sz val="12"/>
        <rFont val="Times New Roman"/>
        <family val="1"/>
      </rPr>
      <t>18Kg</t>
    </r>
  </si>
  <si>
    <r>
      <t>絞肉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 　</t>
    </r>
    <r>
      <rPr>
        <sz val="12"/>
        <rFont val="Times New Roman"/>
        <family val="1"/>
      </rPr>
      <t>12Kg</t>
    </r>
  </si>
  <si>
    <r>
      <t>雞胸丁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 　</t>
    </r>
    <r>
      <rPr>
        <sz val="12"/>
        <rFont val="Times New Roman"/>
        <family val="1"/>
      </rPr>
      <t>16Kg</t>
    </r>
  </si>
  <si>
    <r>
      <t>咖哩粉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 自備</t>
    </r>
  </si>
  <si>
    <r>
      <t>大骨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溫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 　　</t>
    </r>
    <r>
      <rPr>
        <sz val="12"/>
        <rFont val="Times New Roman"/>
        <family val="1"/>
      </rPr>
      <t>1.5Kg</t>
    </r>
  </si>
  <si>
    <r>
      <t>粗豆腐</t>
    </r>
    <r>
      <rPr>
        <sz val="12"/>
        <rFont val="Times New Roman"/>
        <family val="1"/>
      </rPr>
      <t xml:space="preserve">6.5k </t>
    </r>
    <r>
      <rPr>
        <sz val="12"/>
        <rFont val="細明體"/>
        <family val="3"/>
      </rPr>
      <t>　 　</t>
    </r>
    <r>
      <rPr>
        <sz val="12"/>
        <rFont val="Times New Roman"/>
        <family val="1"/>
      </rPr>
      <t>3.5</t>
    </r>
    <r>
      <rPr>
        <sz val="12"/>
        <rFont val="細明體"/>
        <family val="3"/>
      </rPr>
      <t>板</t>
    </r>
  </si>
  <si>
    <r>
      <t>青江菜切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 　</t>
    </r>
    <r>
      <rPr>
        <sz val="12"/>
        <rFont val="Times New Roman"/>
        <family val="1"/>
      </rPr>
      <t>18Kg</t>
    </r>
  </si>
  <si>
    <r>
      <t>冬瓜中丁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 　</t>
    </r>
    <r>
      <rPr>
        <sz val="12"/>
        <rFont val="Times New Roman"/>
        <family val="1"/>
      </rPr>
      <t>10Kg</t>
    </r>
  </si>
  <si>
    <r>
      <t>泡菜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愛之味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 　</t>
    </r>
    <r>
      <rPr>
        <sz val="12"/>
        <rFont val="Times New Roman"/>
        <family val="1"/>
      </rPr>
      <t>3Kg</t>
    </r>
  </si>
  <si>
    <r>
      <t>豆腐中丁</t>
    </r>
    <r>
      <rPr>
        <sz val="12"/>
        <rFont val="Times New Roman"/>
        <family val="1"/>
      </rPr>
      <t xml:space="preserve">6.5k  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>1.5</t>
    </r>
    <r>
      <rPr>
        <sz val="12"/>
        <rFont val="細明體"/>
        <family val="3"/>
      </rPr>
      <t>板</t>
    </r>
  </si>
  <si>
    <r>
      <t>海帶芽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濕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 xml:space="preserve">　 </t>
    </r>
    <r>
      <rPr>
        <sz val="12"/>
        <rFont val="Times New Roman"/>
        <family val="1"/>
      </rPr>
      <t>0.5Kg</t>
    </r>
  </si>
  <si>
    <r>
      <t>油菜切段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 　</t>
    </r>
    <r>
      <rPr>
        <sz val="12"/>
        <rFont val="Times New Roman"/>
        <family val="1"/>
      </rPr>
      <t>18Kg</t>
    </r>
  </si>
  <si>
    <r>
      <t>蛋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 　　</t>
    </r>
    <r>
      <rPr>
        <sz val="12"/>
        <rFont val="Times New Roman"/>
        <family val="1"/>
      </rPr>
      <t>12Kg</t>
    </r>
  </si>
  <si>
    <r>
      <t>豆芽菜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 　　</t>
    </r>
    <r>
      <rPr>
        <sz val="12"/>
        <rFont val="Times New Roman"/>
        <family val="1"/>
      </rPr>
      <t>16Kg</t>
    </r>
  </si>
  <si>
    <r>
      <t>筍茸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 　　</t>
    </r>
    <r>
      <rPr>
        <sz val="12"/>
        <rFont val="Times New Roman"/>
        <family val="1"/>
      </rPr>
      <t>16Kg</t>
    </r>
  </si>
  <si>
    <r>
      <t>小黃瓜片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 　　</t>
    </r>
    <r>
      <rPr>
        <sz val="12"/>
        <rFont val="Times New Roman"/>
        <family val="1"/>
      </rPr>
      <t>10Kg</t>
    </r>
  </si>
  <si>
    <t>嘉義縣灣內國小 102學年度第1學期第8週午餐食譜設計</t>
  </si>
  <si>
    <r>
      <t>柳葉魚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裹粉</t>
    </r>
    <r>
      <rPr>
        <sz val="12"/>
        <rFont val="Times New Roman"/>
        <family val="1"/>
      </rPr>
      <t xml:space="preserve">)  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>470</t>
    </r>
    <r>
      <rPr>
        <sz val="12"/>
        <rFont val="細明體"/>
        <family val="3"/>
      </rPr>
      <t>尾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</si>
</sst>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</numFmts>
  <fonts count="24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sz val="12"/>
      <name val="標楷體"/>
      <family val="4"/>
    </font>
    <font>
      <b/>
      <sz val="10"/>
      <name val="標楷體"/>
      <family val="4"/>
    </font>
    <font>
      <b/>
      <u val="single"/>
      <sz val="20"/>
      <name val="標楷體"/>
      <family val="4"/>
    </font>
    <font>
      <b/>
      <u val="single"/>
      <sz val="14"/>
      <name val="標楷體"/>
      <family val="4"/>
    </font>
    <font>
      <b/>
      <sz val="12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8"/>
      <color indexed="8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color indexed="8"/>
      <name val="新細明體"/>
      <family val="1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 textRotation="255"/>
    </xf>
    <xf numFmtId="0" fontId="5" fillId="0" borderId="2" xfId="0" applyFont="1" applyBorder="1" applyAlignment="1">
      <alignment vertical="center" textRotation="255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 vertical="center" shrinkToFit="1"/>
    </xf>
    <xf numFmtId="0" fontId="1" fillId="0" borderId="17" xfId="0" applyFont="1" applyBorder="1" applyAlignment="1">
      <alignment horizontal="right" vertical="center" shrinkToFit="1"/>
    </xf>
    <xf numFmtId="0" fontId="5" fillId="0" borderId="18" xfId="0" applyFont="1" applyBorder="1" applyAlignment="1">
      <alignment vertical="center" textRotation="255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8" fillId="0" borderId="19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21" xfId="0" applyBorder="1" applyAlignment="1">
      <alignment/>
    </xf>
    <xf numFmtId="49" fontId="1" fillId="0" borderId="0" xfId="15" applyNumberFormat="1" applyFont="1" applyBorder="1" applyAlignment="1">
      <alignment horizontal="center" vertical="center"/>
      <protection/>
    </xf>
    <xf numFmtId="49" fontId="1" fillId="0" borderId="0" xfId="15" applyNumberFormat="1" applyFont="1" applyBorder="1" applyAlignment="1">
      <alignment vertical="center"/>
      <protection/>
    </xf>
    <xf numFmtId="49" fontId="1" fillId="0" borderId="0" xfId="15" applyNumberFormat="1" applyFont="1" applyBorder="1" applyAlignment="1">
      <alignment horizontal="right" vertical="center"/>
      <protection/>
    </xf>
    <xf numFmtId="49" fontId="1" fillId="0" borderId="0" xfId="15" applyNumberFormat="1" applyFont="1" applyBorder="1">
      <alignment vertical="center"/>
      <protection/>
    </xf>
    <xf numFmtId="49" fontId="1" fillId="0" borderId="0" xfId="15" applyNumberFormat="1" applyFont="1" applyFill="1" applyBorder="1" applyAlignment="1">
      <alignment vertical="center"/>
      <protection/>
    </xf>
    <xf numFmtId="0" fontId="1" fillId="0" borderId="0" xfId="15" applyNumberFormat="1" applyFont="1" applyBorder="1" applyAlignment="1">
      <alignment vertical="center"/>
      <protection/>
    </xf>
    <xf numFmtId="0" fontId="1" fillId="0" borderId="0" xfId="15" applyNumberFormat="1" applyFont="1" applyBorder="1" applyAlignment="1">
      <alignment horizontal="right" vertical="center"/>
      <protection/>
    </xf>
    <xf numFmtId="0" fontId="1" fillId="0" borderId="0" xfId="15" applyNumberFormat="1" applyFont="1" applyBorder="1" applyAlignment="1">
      <alignment horizontal="center" vertical="center"/>
      <protection/>
    </xf>
    <xf numFmtId="0" fontId="1" fillId="0" borderId="0" xfId="15" applyFont="1" applyBorder="1" applyAlignment="1">
      <alignment vertical="center"/>
      <protection/>
    </xf>
    <xf numFmtId="0" fontId="12" fillId="0" borderId="0" xfId="15" applyNumberFormat="1" applyFont="1" applyBorder="1" applyAlignment="1">
      <alignment vertical="center" wrapText="1"/>
      <protection/>
    </xf>
    <xf numFmtId="0" fontId="13" fillId="0" borderId="0" xfId="15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" fillId="0" borderId="0" xfId="15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15" applyFont="1" applyBorder="1" applyAlignment="1">
      <alignment vertical="center" shrinkToFit="1"/>
      <protection/>
    </xf>
    <xf numFmtId="0" fontId="4" fillId="0" borderId="22" xfId="0" applyFont="1" applyBorder="1" applyAlignment="1">
      <alignment horizontal="left" vertical="center" shrinkToFit="1"/>
    </xf>
    <xf numFmtId="49" fontId="1" fillId="0" borderId="17" xfId="15" applyNumberFormat="1" applyFont="1" applyFill="1" applyBorder="1" applyAlignment="1">
      <alignment vertical="center"/>
      <protection/>
    </xf>
    <xf numFmtId="0" fontId="1" fillId="0" borderId="25" xfId="0" applyFont="1" applyBorder="1" applyAlignment="1">
      <alignment horizontal="right" vertical="center" shrinkToFit="1"/>
    </xf>
    <xf numFmtId="0" fontId="1" fillId="0" borderId="25" xfId="15" applyFont="1" applyBorder="1" applyAlignment="1">
      <alignment vertical="center" shrinkToFit="1"/>
      <protection/>
    </xf>
    <xf numFmtId="0" fontId="1" fillId="0" borderId="25" xfId="15" applyFont="1" applyBorder="1" applyAlignment="1">
      <alignment horizontal="left" vertical="center" shrinkToFit="1"/>
      <protection/>
    </xf>
    <xf numFmtId="49" fontId="1" fillId="0" borderId="26" xfId="15" applyNumberFormat="1" applyFont="1" applyBorder="1" applyAlignment="1">
      <alignment horizontal="center" vertical="center"/>
      <protection/>
    </xf>
    <xf numFmtId="49" fontId="1" fillId="0" borderId="27" xfId="15" applyNumberFormat="1" applyFont="1" applyBorder="1" applyAlignment="1">
      <alignment horizontal="center" vertical="center"/>
      <protection/>
    </xf>
    <xf numFmtId="49" fontId="1" fillId="0" borderId="27" xfId="15" applyNumberFormat="1" applyFont="1" applyFill="1" applyBorder="1" applyAlignment="1">
      <alignment horizontal="center" vertical="center"/>
      <protection/>
    </xf>
    <xf numFmtId="49" fontId="1" fillId="0" borderId="28" xfId="15" applyNumberFormat="1" applyFont="1" applyFill="1" applyBorder="1" applyAlignment="1">
      <alignment vertical="center"/>
      <protection/>
    </xf>
    <xf numFmtId="49" fontId="1" fillId="0" borderId="29" xfId="15" applyNumberFormat="1" applyFont="1" applyBorder="1" applyAlignment="1">
      <alignment horizontal="center" vertical="center"/>
      <protection/>
    </xf>
    <xf numFmtId="49" fontId="1" fillId="0" borderId="30" xfId="15" applyNumberFormat="1" applyFont="1" applyBorder="1" applyAlignment="1">
      <alignment horizontal="center" vertical="center"/>
      <protection/>
    </xf>
    <xf numFmtId="49" fontId="1" fillId="0" borderId="30" xfId="15" applyNumberFormat="1" applyFont="1" applyFill="1" applyBorder="1" applyAlignment="1">
      <alignment horizontal="center" vertical="center"/>
      <protection/>
    </xf>
    <xf numFmtId="49" fontId="1" fillId="0" borderId="13" xfId="15" applyNumberFormat="1" applyFont="1" applyFill="1" applyBorder="1" applyAlignment="1">
      <alignment vertical="center"/>
      <protection/>
    </xf>
    <xf numFmtId="0" fontId="1" fillId="0" borderId="31" xfId="15" applyNumberFormat="1" applyFont="1" applyBorder="1" applyAlignment="1">
      <alignment horizontal="center" vertical="center"/>
      <protection/>
    </xf>
    <xf numFmtId="0" fontId="1" fillId="0" borderId="31" xfId="15" applyNumberFormat="1" applyFont="1" applyFill="1" applyBorder="1" applyAlignment="1">
      <alignment horizontal="center" vertical="center"/>
      <protection/>
    </xf>
    <xf numFmtId="0" fontId="17" fillId="0" borderId="2" xfId="0" applyFont="1" applyFill="1" applyBorder="1" applyAlignment="1">
      <alignment horizontal="center" vertical="center" shrinkToFit="1"/>
    </xf>
    <xf numFmtId="0" fontId="17" fillId="0" borderId="2" xfId="0" applyNumberFormat="1" applyFont="1" applyFill="1" applyBorder="1" applyAlignment="1">
      <alignment horizontal="center" vertical="center" shrinkToFit="1"/>
    </xf>
    <xf numFmtId="186" fontId="17" fillId="0" borderId="3" xfId="0" applyNumberFormat="1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182" fontId="18" fillId="0" borderId="4" xfId="0" applyNumberFormat="1" applyFont="1" applyFill="1" applyBorder="1" applyAlignment="1">
      <alignment horizontal="center" vertical="center" shrinkToFit="1"/>
    </xf>
    <xf numFmtId="186" fontId="18" fillId="0" borderId="10" xfId="0" applyNumberFormat="1" applyFont="1" applyFill="1" applyBorder="1" applyAlignment="1">
      <alignment horizontal="center" vertical="center" shrinkToFit="1"/>
    </xf>
    <xf numFmtId="0" fontId="18" fillId="0" borderId="4" xfId="0" applyNumberFormat="1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shrinkToFit="1"/>
    </xf>
    <xf numFmtId="0" fontId="18" fillId="0" borderId="11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 shrinkToFit="1"/>
    </xf>
    <xf numFmtId="0" fontId="18" fillId="0" borderId="0" xfId="0" applyNumberFormat="1" applyFont="1" applyFill="1" applyAlignment="1">
      <alignment vertical="center"/>
    </xf>
    <xf numFmtId="9" fontId="19" fillId="0" borderId="4" xfId="19" applyFont="1" applyFill="1" applyBorder="1" applyAlignment="1">
      <alignment horizontal="center" vertical="center"/>
    </xf>
    <xf numFmtId="183" fontId="21" fillId="0" borderId="11" xfId="0" applyNumberFormat="1" applyFont="1" applyFill="1" applyBorder="1" applyAlignment="1">
      <alignment horizontal="center" vertical="center" shrinkToFit="1"/>
    </xf>
    <xf numFmtId="183" fontId="21" fillId="0" borderId="11" xfId="0" applyNumberFormat="1" applyFont="1" applyFill="1" applyBorder="1" applyAlignment="1">
      <alignment horizontal="center" vertical="center" wrapText="1" shrinkToFit="1"/>
    </xf>
    <xf numFmtId="183" fontId="21" fillId="0" borderId="4" xfId="0" applyNumberFormat="1" applyFont="1" applyFill="1" applyBorder="1" applyAlignment="1">
      <alignment horizontal="center" vertical="center" shrinkToFit="1"/>
    </xf>
    <xf numFmtId="0" fontId="21" fillId="0" borderId="4" xfId="0" applyNumberFormat="1" applyFont="1" applyFill="1" applyBorder="1" applyAlignment="1">
      <alignment horizontal="center" vertical="center" shrinkToFit="1"/>
    </xf>
    <xf numFmtId="186" fontId="21" fillId="0" borderId="10" xfId="0" applyNumberFormat="1" applyFont="1" applyFill="1" applyBorder="1" applyAlignment="1">
      <alignment horizontal="center" vertical="center" shrinkToFit="1"/>
    </xf>
    <xf numFmtId="183" fontId="19" fillId="0" borderId="4" xfId="0" applyNumberFormat="1" applyFont="1" applyFill="1" applyBorder="1" applyAlignment="1">
      <alignment horizontal="center" vertical="center" shrinkToFit="1"/>
    </xf>
    <xf numFmtId="183" fontId="19" fillId="0" borderId="4" xfId="0" applyNumberFormat="1" applyFont="1" applyFill="1" applyBorder="1" applyAlignment="1">
      <alignment horizontal="center" vertical="center" wrapText="1" shrinkToFit="1"/>
    </xf>
    <xf numFmtId="0" fontId="19" fillId="0" borderId="4" xfId="0" applyNumberFormat="1" applyFont="1" applyFill="1" applyBorder="1" applyAlignment="1">
      <alignment horizontal="center" vertical="center" shrinkToFit="1"/>
    </xf>
    <xf numFmtId="186" fontId="19" fillId="0" borderId="10" xfId="0" applyNumberFormat="1" applyFont="1" applyFill="1" applyBorder="1" applyAlignment="1">
      <alignment horizontal="center" vertical="center" shrinkToFit="1"/>
    </xf>
    <xf numFmtId="181" fontId="17" fillId="0" borderId="19" xfId="0" applyNumberFormat="1" applyFont="1" applyFill="1" applyBorder="1" applyAlignment="1">
      <alignment horizontal="center" vertical="center" wrapText="1"/>
    </xf>
    <xf numFmtId="181" fontId="17" fillId="0" borderId="11" xfId="0" applyNumberFormat="1" applyFont="1" applyFill="1" applyBorder="1" applyAlignment="1">
      <alignment horizontal="center" vertical="center" wrapText="1"/>
    </xf>
    <xf numFmtId="181" fontId="17" fillId="0" borderId="11" xfId="0" applyNumberFormat="1" applyFont="1" applyFill="1" applyBorder="1" applyAlignment="1">
      <alignment horizontal="center" vertical="center" shrinkToFit="1"/>
    </xf>
    <xf numFmtId="183" fontId="17" fillId="0" borderId="32" xfId="0" applyNumberFormat="1" applyFont="1" applyFill="1" applyBorder="1" applyAlignment="1">
      <alignment horizontal="center" vertical="center" wrapText="1"/>
    </xf>
    <xf numFmtId="181" fontId="18" fillId="0" borderId="19" xfId="0" applyNumberFormat="1" applyFont="1" applyFill="1" applyBorder="1" applyAlignment="1">
      <alignment horizontal="center" vertical="center" wrapText="1"/>
    </xf>
    <xf numFmtId="181" fontId="18" fillId="0" borderId="11" xfId="0" applyNumberFormat="1" applyFont="1" applyFill="1" applyBorder="1" applyAlignment="1">
      <alignment horizontal="center" vertical="center" wrapText="1"/>
    </xf>
    <xf numFmtId="183" fontId="18" fillId="0" borderId="32" xfId="0" applyNumberFormat="1" applyFont="1" applyFill="1" applyBorder="1" applyAlignment="1">
      <alignment horizontal="center" vertical="center" wrapText="1"/>
    </xf>
    <xf numFmtId="181" fontId="18" fillId="0" borderId="11" xfId="0" applyNumberFormat="1" applyFont="1" applyFill="1" applyBorder="1" applyAlignment="1">
      <alignment horizontal="center" vertical="center" shrinkToFit="1"/>
    </xf>
    <xf numFmtId="0" fontId="18" fillId="0" borderId="0" xfId="0" applyNumberFormat="1" applyFont="1" applyFill="1" applyAlignment="1">
      <alignment vertical="center" wrapText="1"/>
    </xf>
    <xf numFmtId="0" fontId="21" fillId="0" borderId="33" xfId="0" applyFont="1" applyFill="1" applyBorder="1" applyAlignment="1">
      <alignment horizontal="center" vertical="center" wrapText="1"/>
    </xf>
    <xf numFmtId="182" fontId="21" fillId="0" borderId="11" xfId="0" applyNumberFormat="1" applyFont="1" applyFill="1" applyBorder="1" applyAlignment="1">
      <alignment horizontal="center" vertical="center" wrapText="1"/>
    </xf>
    <xf numFmtId="182" fontId="21" fillId="0" borderId="11" xfId="0" applyNumberFormat="1" applyFont="1" applyFill="1" applyBorder="1" applyAlignment="1">
      <alignment horizontal="center" vertical="center" shrinkToFit="1"/>
    </xf>
    <xf numFmtId="182" fontId="21" fillId="0" borderId="32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21" fillId="0" borderId="17" xfId="0" applyFont="1" applyFill="1" applyBorder="1" applyAlignment="1">
      <alignment horizontal="center" vertical="center" wrapText="1"/>
    </xf>
    <xf numFmtId="182" fontId="21" fillId="0" borderId="22" xfId="0" applyNumberFormat="1" applyFont="1" applyFill="1" applyBorder="1" applyAlignment="1">
      <alignment horizontal="center" vertical="center" wrapText="1"/>
    </xf>
    <xf numFmtId="182" fontId="21" fillId="0" borderId="22" xfId="0" applyNumberFormat="1" applyFont="1" applyFill="1" applyBorder="1" applyAlignment="1">
      <alignment horizontal="center" vertical="center" shrinkToFit="1"/>
    </xf>
    <xf numFmtId="182" fontId="21" fillId="0" borderId="14" xfId="0" applyNumberFormat="1" applyFont="1" applyFill="1" applyBorder="1" applyAlignment="1">
      <alignment horizontal="center" vertical="center" wrapText="1"/>
    </xf>
    <xf numFmtId="182" fontId="19" fillId="0" borderId="22" xfId="0" applyNumberFormat="1" applyFont="1" applyFill="1" applyBorder="1" applyAlignment="1">
      <alignment horizontal="center" vertical="center" wrapText="1"/>
    </xf>
    <xf numFmtId="182" fontId="19" fillId="0" borderId="22" xfId="0" applyNumberFormat="1" applyFont="1" applyFill="1" applyBorder="1" applyAlignment="1">
      <alignment horizontal="center" vertical="center" shrinkToFit="1"/>
    </xf>
    <xf numFmtId="182" fontId="19" fillId="0" borderId="14" xfId="0" applyNumberFormat="1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 shrinkToFit="1"/>
    </xf>
    <xf numFmtId="0" fontId="22" fillId="0" borderId="27" xfId="0" applyNumberFormat="1" applyFont="1" applyFill="1" applyBorder="1" applyAlignment="1">
      <alignment horizontal="center" vertical="center" wrapText="1" shrinkToFit="1"/>
    </xf>
    <xf numFmtId="0" fontId="14" fillId="0" borderId="20" xfId="15" applyFont="1" applyBorder="1" applyAlignment="1">
      <alignment vertical="center"/>
      <protection/>
    </xf>
    <xf numFmtId="0" fontId="15" fillId="0" borderId="20" xfId="15" applyFont="1" applyBorder="1" applyAlignment="1">
      <alignment vertical="center"/>
      <protection/>
    </xf>
    <xf numFmtId="0" fontId="6" fillId="0" borderId="20" xfId="15" applyFont="1" applyBorder="1" applyAlignment="1">
      <alignment vertical="center"/>
      <protection/>
    </xf>
    <xf numFmtId="0" fontId="23" fillId="0" borderId="16" xfId="0" applyFont="1" applyFill="1" applyBorder="1" applyAlignment="1">
      <alignment horizontal="center" vertical="center" wrapText="1" shrinkToFit="1"/>
    </xf>
    <xf numFmtId="181" fontId="23" fillId="0" borderId="27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top" textRotation="255"/>
    </xf>
    <xf numFmtId="0" fontId="0" fillId="0" borderId="22" xfId="0" applyBorder="1" applyAlignment="1">
      <alignment horizontal="center" vertical="top" textRotation="255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 vertical="top" textRotation="255"/>
    </xf>
    <xf numFmtId="0" fontId="7" fillId="0" borderId="4" xfId="0" applyFont="1" applyBorder="1" applyAlignment="1">
      <alignment horizontal="center" vertical="center" textRotation="180" shrinkToFit="1"/>
    </xf>
    <xf numFmtId="0" fontId="7" fillId="0" borderId="22" xfId="0" applyFont="1" applyBorder="1" applyAlignment="1">
      <alignment horizontal="right" vertical="top" textRotation="180" shrinkToFit="1"/>
    </xf>
    <xf numFmtId="0" fontId="1" fillId="0" borderId="25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0" fillId="0" borderId="24" xfId="0" applyBorder="1" applyAlignment="1">
      <alignment horizontal="center" vertical="top" textRotation="255"/>
    </xf>
    <xf numFmtId="0" fontId="5" fillId="0" borderId="6" xfId="0" applyFont="1" applyBorder="1" applyAlignment="1">
      <alignment horizontal="center" vertical="center" textRotation="255" shrinkToFit="1"/>
    </xf>
    <xf numFmtId="0" fontId="5" fillId="0" borderId="34" xfId="0" applyFont="1" applyBorder="1" applyAlignment="1">
      <alignment horizontal="center" vertical="center" textRotation="255" shrinkToFit="1"/>
    </xf>
    <xf numFmtId="0" fontId="7" fillId="0" borderId="21" xfId="0" applyFont="1" applyBorder="1" applyAlignment="1">
      <alignment horizontal="right" vertical="top" textRotation="180" shrinkToFit="1"/>
    </xf>
    <xf numFmtId="0" fontId="7" fillId="0" borderId="19" xfId="0" applyFont="1" applyBorder="1" applyAlignment="1">
      <alignment horizontal="right" vertical="top" textRotation="180" shrinkToFit="1"/>
    </xf>
    <xf numFmtId="0" fontId="7" fillId="0" borderId="4" xfId="0" applyFont="1" applyBorder="1" applyAlignment="1">
      <alignment horizontal="right" vertical="top" textRotation="180" shrinkToFit="1"/>
    </xf>
    <xf numFmtId="0" fontId="7" fillId="0" borderId="21" xfId="0" applyFont="1" applyBorder="1" applyAlignment="1">
      <alignment horizontal="center" vertical="center" textRotation="180" shrinkToFit="1"/>
    </xf>
    <xf numFmtId="0" fontId="7" fillId="0" borderId="19" xfId="0" applyFont="1" applyBorder="1" applyAlignment="1">
      <alignment horizontal="center" vertical="center" textRotation="180" shrinkToFit="1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182" fontId="17" fillId="0" borderId="3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82" fontId="18" fillId="0" borderId="33" xfId="0" applyNumberFormat="1" applyFont="1" applyFill="1" applyBorder="1" applyAlignment="1">
      <alignment horizontal="center" vertical="center"/>
    </xf>
    <xf numFmtId="182" fontId="18" fillId="0" borderId="36" xfId="0" applyNumberFormat="1" applyFont="1" applyFill="1" applyBorder="1" applyAlignment="1">
      <alignment horizontal="center" vertical="center"/>
    </xf>
    <xf numFmtId="182" fontId="18" fillId="0" borderId="30" xfId="0" applyNumberFormat="1" applyFont="1" applyFill="1" applyBorder="1" applyAlignment="1">
      <alignment horizontal="center" vertical="center"/>
    </xf>
    <xf numFmtId="182" fontId="18" fillId="0" borderId="16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2" fontId="18" fillId="0" borderId="35" xfId="0" applyNumberFormat="1" applyFont="1" applyFill="1" applyBorder="1" applyAlignment="1">
      <alignment horizontal="center" vertical="center"/>
    </xf>
    <xf numFmtId="182" fontId="18" fillId="0" borderId="0" xfId="0" applyNumberFormat="1" applyFont="1" applyFill="1" applyBorder="1" applyAlignment="1">
      <alignment horizontal="center" vertical="center"/>
    </xf>
    <xf numFmtId="182" fontId="18" fillId="0" borderId="15" xfId="0" applyNumberFormat="1" applyFont="1" applyFill="1" applyBorder="1" applyAlignment="1">
      <alignment horizontal="center" vertical="center"/>
    </xf>
    <xf numFmtId="182" fontId="18" fillId="0" borderId="37" xfId="0" applyNumberFormat="1" applyFont="1" applyFill="1" applyBorder="1" applyAlignment="1">
      <alignment horizontal="center" vertical="center"/>
    </xf>
    <xf numFmtId="182" fontId="18" fillId="0" borderId="9" xfId="0" applyNumberFormat="1" applyFont="1" applyFill="1" applyBorder="1" applyAlignment="1">
      <alignment horizontal="center" vertical="center"/>
    </xf>
    <xf numFmtId="182" fontId="20" fillId="0" borderId="38" xfId="0" applyNumberFormat="1" applyFont="1" applyFill="1" applyBorder="1" applyAlignment="1">
      <alignment horizontal="center" vertical="center" wrapText="1"/>
    </xf>
    <xf numFmtId="182" fontId="20" fillId="0" borderId="39" xfId="0" applyNumberFormat="1" applyFont="1" applyFill="1" applyBorder="1" applyAlignment="1">
      <alignment horizontal="center" vertical="center"/>
    </xf>
    <xf numFmtId="0" fontId="14" fillId="0" borderId="20" xfId="15" applyFont="1" applyBorder="1" applyAlignment="1">
      <alignment horizontal="center" vertical="center"/>
      <protection/>
    </xf>
    <xf numFmtId="182" fontId="16" fillId="0" borderId="40" xfId="0" applyNumberFormat="1" applyFont="1" applyFill="1" applyBorder="1" applyAlignment="1">
      <alignment horizontal="center" vertical="center" textRotation="255"/>
    </xf>
    <xf numFmtId="182" fontId="16" fillId="0" borderId="41" xfId="0" applyNumberFormat="1" applyFont="1" applyFill="1" applyBorder="1" applyAlignment="1">
      <alignment horizontal="center" vertical="center" textRotation="255"/>
    </xf>
    <xf numFmtId="182" fontId="17" fillId="0" borderId="42" xfId="0" applyNumberFormat="1" applyFont="1" applyFill="1" applyBorder="1" applyAlignment="1">
      <alignment horizontal="center" vertical="center"/>
    </xf>
    <xf numFmtId="182" fontId="17" fillId="0" borderId="25" xfId="0" applyNumberFormat="1" applyFont="1" applyFill="1" applyBorder="1" applyAlignment="1">
      <alignment horizontal="center" vertical="center"/>
    </xf>
    <xf numFmtId="182" fontId="17" fillId="0" borderId="29" xfId="0" applyNumberFormat="1" applyFont="1" applyFill="1" applyBorder="1" applyAlignment="1">
      <alignment horizontal="center" vertical="center"/>
    </xf>
    <xf numFmtId="182" fontId="17" fillId="0" borderId="16" xfId="0" applyNumberFormat="1" applyFont="1" applyFill="1" applyBorder="1" applyAlignment="1">
      <alignment horizontal="center" vertical="center"/>
    </xf>
    <xf numFmtId="182" fontId="17" fillId="0" borderId="37" xfId="0" applyNumberFormat="1" applyFont="1" applyFill="1" applyBorder="1" applyAlignment="1">
      <alignment horizontal="center" vertical="center"/>
    </xf>
    <xf numFmtId="182" fontId="17" fillId="0" borderId="9" xfId="0" applyNumberFormat="1" applyFont="1" applyFill="1" applyBorder="1" applyAlignment="1">
      <alignment horizontal="center" vertical="center"/>
    </xf>
    <xf numFmtId="182" fontId="18" fillId="0" borderId="42" xfId="0" applyNumberFormat="1" applyFont="1" applyFill="1" applyBorder="1" applyAlignment="1">
      <alignment horizontal="center" vertical="center"/>
    </xf>
    <xf numFmtId="182" fontId="18" fillId="0" borderId="25" xfId="0" applyNumberFormat="1" applyFont="1" applyFill="1" applyBorder="1" applyAlignment="1">
      <alignment horizontal="center" vertical="center"/>
    </xf>
    <xf numFmtId="182" fontId="18" fillId="0" borderId="29" xfId="0" applyNumberFormat="1" applyFont="1" applyFill="1" applyBorder="1" applyAlignment="1">
      <alignment horizontal="center" vertical="center"/>
    </xf>
    <xf numFmtId="187" fontId="17" fillId="0" borderId="12" xfId="0" applyNumberFormat="1" applyFont="1" applyFill="1" applyBorder="1" applyAlignment="1">
      <alignment horizontal="center" vertical="center"/>
    </xf>
    <xf numFmtId="187" fontId="17" fillId="0" borderId="10" xfId="0" applyNumberFormat="1" applyFont="1" applyFill="1" applyBorder="1" applyAlignment="1">
      <alignment horizontal="center" vertical="center"/>
    </xf>
    <xf numFmtId="0" fontId="1" fillId="0" borderId="43" xfId="15" applyNumberFormat="1" applyFont="1" applyBorder="1" applyAlignment="1">
      <alignment horizontal="center" vertical="center"/>
      <protection/>
    </xf>
    <xf numFmtId="0" fontId="1" fillId="0" borderId="44" xfId="15" applyNumberFormat="1" applyFont="1" applyBorder="1" applyAlignment="1">
      <alignment horizontal="center" vertical="center"/>
      <protection/>
    </xf>
    <xf numFmtId="0" fontId="1" fillId="0" borderId="43" xfId="15" applyNumberFormat="1" applyFont="1" applyFill="1" applyBorder="1" applyAlignment="1">
      <alignment horizontal="center" vertical="center"/>
      <protection/>
    </xf>
    <xf numFmtId="0" fontId="1" fillId="0" borderId="44" xfId="15" applyNumberFormat="1" applyFont="1" applyFill="1" applyBorder="1" applyAlignment="1">
      <alignment horizontal="center" vertical="center"/>
      <protection/>
    </xf>
    <xf numFmtId="0" fontId="1" fillId="0" borderId="19" xfId="15" applyNumberFormat="1" applyFont="1" applyBorder="1" applyAlignment="1">
      <alignment horizontal="left" vertical="center" shrinkToFit="1"/>
      <protection/>
    </xf>
    <xf numFmtId="0" fontId="1" fillId="0" borderId="5" xfId="15" applyNumberFormat="1" applyFont="1" applyBorder="1" applyAlignment="1">
      <alignment horizontal="left" vertical="center" shrinkToFit="1"/>
      <protection/>
    </xf>
    <xf numFmtId="0" fontId="1" fillId="0" borderId="11" xfId="15" applyNumberFormat="1" applyFont="1" applyBorder="1" applyAlignment="1">
      <alignment horizontal="left" vertical="center" shrinkToFit="1"/>
      <protection/>
    </xf>
    <xf numFmtId="0" fontId="1" fillId="0" borderId="32" xfId="15" applyNumberFormat="1" applyFont="1" applyBorder="1" applyAlignment="1">
      <alignment horizontal="left" vertical="center" shrinkToFit="1"/>
      <protection/>
    </xf>
    <xf numFmtId="0" fontId="1" fillId="0" borderId="4" xfId="15" applyNumberFormat="1" applyFont="1" applyBorder="1" applyAlignment="1">
      <alignment horizontal="left" vertical="center" shrinkToFit="1"/>
      <protection/>
    </xf>
    <xf numFmtId="0" fontId="1" fillId="0" borderId="10" xfId="15" applyNumberFormat="1" applyFont="1" applyBorder="1" applyAlignment="1">
      <alignment horizontal="left" vertical="center" shrinkToFit="1"/>
      <protection/>
    </xf>
    <xf numFmtId="0" fontId="1" fillId="0" borderId="2" xfId="15" applyNumberFormat="1" applyFont="1" applyBorder="1" applyAlignment="1">
      <alignment horizontal="left" vertical="center" shrinkToFit="1"/>
      <protection/>
    </xf>
    <xf numFmtId="0" fontId="1" fillId="0" borderId="3" xfId="15" applyNumberFormat="1" applyFont="1" applyBorder="1" applyAlignment="1">
      <alignment horizontal="left" vertical="center" shrinkToFit="1"/>
      <protection/>
    </xf>
    <xf numFmtId="0" fontId="12" fillId="0" borderId="1" xfId="15" applyNumberFormat="1" applyFont="1" applyBorder="1" applyAlignment="1">
      <alignment horizontal="center" vertical="center" wrapText="1"/>
      <protection/>
    </xf>
    <xf numFmtId="0" fontId="12" fillId="0" borderId="27" xfId="15" applyNumberFormat="1" applyFont="1" applyBorder="1" applyAlignment="1">
      <alignment horizontal="center" vertical="center" wrapText="1"/>
      <protection/>
    </xf>
    <xf numFmtId="0" fontId="12" fillId="0" borderId="45" xfId="15" applyNumberFormat="1" applyFont="1" applyBorder="1" applyAlignment="1">
      <alignment horizontal="center" vertical="center" wrapText="1"/>
      <protection/>
    </xf>
    <xf numFmtId="0" fontId="12" fillId="0" borderId="46" xfId="15" applyNumberFormat="1" applyFont="1" applyBorder="1" applyAlignment="1">
      <alignment horizontal="center" vertical="center" wrapText="1"/>
      <protection/>
    </xf>
    <xf numFmtId="0" fontId="1" fillId="0" borderId="11" xfId="15" applyNumberFormat="1" applyFont="1" applyFill="1" applyBorder="1" applyAlignment="1">
      <alignment horizontal="left" vertical="center" shrinkToFit="1"/>
      <protection/>
    </xf>
    <xf numFmtId="0" fontId="1" fillId="0" borderId="32" xfId="15" applyNumberFormat="1" applyFont="1" applyFill="1" applyBorder="1" applyAlignment="1">
      <alignment horizontal="left" vertical="center" shrinkToFit="1"/>
      <protection/>
    </xf>
    <xf numFmtId="0" fontId="1" fillId="0" borderId="47" xfId="15" applyNumberFormat="1" applyFont="1" applyBorder="1" applyAlignment="1">
      <alignment horizontal="left" vertical="center" shrinkToFit="1"/>
      <protection/>
    </xf>
    <xf numFmtId="0" fontId="1" fillId="0" borderId="48" xfId="15" applyNumberFormat="1" applyFont="1" applyBorder="1" applyAlignment="1">
      <alignment horizontal="left" vertical="center" shrinkToFit="1"/>
      <protection/>
    </xf>
    <xf numFmtId="0" fontId="1" fillId="0" borderId="49" xfId="15" applyNumberFormat="1" applyFont="1" applyBorder="1" applyAlignment="1">
      <alignment horizontal="left" vertical="center" shrinkToFit="1"/>
      <protection/>
    </xf>
    <xf numFmtId="0" fontId="12" fillId="0" borderId="26" xfId="15" applyNumberFormat="1" applyFont="1" applyBorder="1" applyAlignment="1">
      <alignment horizontal="center" vertical="center" wrapText="1"/>
      <protection/>
    </xf>
    <xf numFmtId="0" fontId="12" fillId="0" borderId="6" xfId="15" applyNumberFormat="1" applyFont="1" applyBorder="1" applyAlignment="1">
      <alignment horizontal="center" vertical="center" wrapText="1"/>
      <protection/>
    </xf>
    <xf numFmtId="0" fontId="12" fillId="0" borderId="28" xfId="15" applyNumberFormat="1" applyFont="1" applyBorder="1" applyAlignment="1">
      <alignment horizontal="center" vertical="center" wrapText="1"/>
      <protection/>
    </xf>
    <xf numFmtId="0" fontId="1" fillId="0" borderId="50" xfId="15" applyNumberFormat="1" applyFont="1" applyBorder="1" applyAlignment="1">
      <alignment horizontal="left" vertical="center" shrinkToFit="1"/>
      <protection/>
    </xf>
    <xf numFmtId="0" fontId="1" fillId="0" borderId="36" xfId="15" applyNumberFormat="1" applyFont="1" applyBorder="1" applyAlignment="1">
      <alignment horizontal="left" vertical="center" shrinkToFit="1"/>
      <protection/>
    </xf>
    <xf numFmtId="0" fontId="1" fillId="0" borderId="51" xfId="15" applyNumberFormat="1" applyFont="1" applyBorder="1" applyAlignment="1">
      <alignment horizontal="left" vertical="center" shrinkToFit="1"/>
      <protection/>
    </xf>
    <xf numFmtId="0" fontId="1" fillId="0" borderId="18" xfId="15" applyNumberFormat="1" applyFont="1" applyBorder="1" applyAlignment="1">
      <alignment horizontal="left" vertical="center" shrinkToFit="1"/>
      <protection/>
    </xf>
    <xf numFmtId="0" fontId="1" fillId="0" borderId="52" xfId="15" applyNumberFormat="1" applyFont="1" applyBorder="1" applyAlignment="1">
      <alignment horizontal="left" vertical="center" shrinkToFit="1"/>
      <protection/>
    </xf>
    <xf numFmtId="0" fontId="1" fillId="0" borderId="53" xfId="15" applyNumberFormat="1" applyFont="1" applyBorder="1" applyAlignment="1">
      <alignment horizontal="left" vertical="center" shrinkToFit="1"/>
      <protection/>
    </xf>
    <xf numFmtId="0" fontId="1" fillId="0" borderId="2" xfId="15" applyNumberFormat="1" applyFont="1" applyFill="1" applyBorder="1" applyAlignment="1">
      <alignment horizontal="left" vertical="center" shrinkToFit="1"/>
      <protection/>
    </xf>
    <xf numFmtId="0" fontId="1" fillId="0" borderId="3" xfId="15" applyNumberFormat="1" applyFont="1" applyFill="1" applyBorder="1" applyAlignment="1">
      <alignment horizontal="left" vertical="center" shrinkToFit="1"/>
      <protection/>
    </xf>
    <xf numFmtId="0" fontId="1" fillId="0" borderId="35" xfId="15" applyNumberFormat="1" applyFont="1" applyBorder="1" applyAlignment="1">
      <alignment horizontal="center" vertical="center" wrapText="1"/>
      <protection/>
    </xf>
    <xf numFmtId="0" fontId="1" fillId="0" borderId="16" xfId="15" applyNumberFormat="1" applyFont="1" applyBorder="1" applyAlignment="1">
      <alignment horizontal="center" vertical="center" wrapText="1"/>
      <protection/>
    </xf>
    <xf numFmtId="0" fontId="12" fillId="0" borderId="34" xfId="15" applyNumberFormat="1" applyFont="1" applyBorder="1" applyAlignment="1">
      <alignment horizontal="center" vertical="center" wrapText="1"/>
      <protection/>
    </xf>
    <xf numFmtId="0" fontId="1" fillId="0" borderId="54" xfId="15" applyNumberFormat="1" applyFont="1" applyBorder="1" applyAlignment="1">
      <alignment horizontal="left" vertical="center" shrinkToFit="1"/>
      <protection/>
    </xf>
    <xf numFmtId="0" fontId="1" fillId="0" borderId="7" xfId="15" applyNumberFormat="1" applyFont="1" applyBorder="1" applyAlignment="1">
      <alignment horizontal="center" vertical="center" wrapText="1"/>
      <protection/>
    </xf>
    <xf numFmtId="0" fontId="1" fillId="0" borderId="55" xfId="15" applyNumberFormat="1" applyFont="1" applyBorder="1" applyAlignment="1">
      <alignment horizontal="center" vertical="center"/>
      <protection/>
    </xf>
    <xf numFmtId="0" fontId="1" fillId="0" borderId="56" xfId="15" applyNumberFormat="1" applyFont="1" applyBorder="1" applyAlignment="1">
      <alignment horizontal="center" vertical="center"/>
      <protection/>
    </xf>
    <xf numFmtId="0" fontId="1" fillId="0" borderId="31" xfId="15" applyNumberFormat="1" applyFont="1" applyBorder="1" applyAlignment="1">
      <alignment horizontal="center" vertical="center"/>
      <protection/>
    </xf>
    <xf numFmtId="0" fontId="1" fillId="0" borderId="21" xfId="15" applyNumberFormat="1" applyFont="1" applyBorder="1" applyAlignment="1">
      <alignment horizontal="left" vertical="center" shrinkToFit="1"/>
      <protection/>
    </xf>
    <xf numFmtId="0" fontId="1" fillId="0" borderId="57" xfId="15" applyNumberFormat="1" applyFont="1" applyBorder="1" applyAlignment="1">
      <alignment horizontal="left" vertical="center" shrinkToFit="1"/>
      <protection/>
    </xf>
    <xf numFmtId="0" fontId="1" fillId="0" borderId="12" xfId="15" applyNumberFormat="1" applyFont="1" applyBorder="1" applyAlignment="1">
      <alignment horizontal="left" vertical="center" shrinkToFit="1"/>
      <protection/>
    </xf>
    <xf numFmtId="0" fontId="1" fillId="0" borderId="36" xfId="15" applyFont="1" applyBorder="1" applyAlignment="1">
      <alignment horizontal="left" vertical="center"/>
      <protection/>
    </xf>
    <xf numFmtId="0" fontId="1" fillId="0" borderId="51" xfId="15" applyFont="1" applyBorder="1" applyAlignment="1">
      <alignment horizontal="left" vertical="center"/>
      <protection/>
    </xf>
    <xf numFmtId="0" fontId="1" fillId="0" borderId="36" xfId="15" applyFont="1" applyBorder="1" applyAlignment="1">
      <alignment horizontal="right" vertical="center"/>
      <protection/>
    </xf>
    <xf numFmtId="0" fontId="1" fillId="0" borderId="52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 shrinkToFit="1"/>
    </xf>
    <xf numFmtId="0" fontId="1" fillId="0" borderId="58" xfId="15" applyFont="1" applyBorder="1" applyAlignment="1">
      <alignment horizontal="center" vertical="center"/>
      <protection/>
    </xf>
    <xf numFmtId="0" fontId="1" fillId="0" borderId="59" xfId="15" applyFont="1" applyBorder="1" applyAlignment="1">
      <alignment horizontal="center" vertical="center"/>
      <protection/>
    </xf>
    <xf numFmtId="0" fontId="1" fillId="0" borderId="60" xfId="15" applyFont="1" applyBorder="1" applyAlignment="1">
      <alignment horizontal="center" vertical="center"/>
      <protection/>
    </xf>
    <xf numFmtId="0" fontId="1" fillId="0" borderId="47" xfId="15" applyFont="1" applyBorder="1" applyAlignment="1">
      <alignment horizontal="left" vertical="center"/>
      <protection/>
    </xf>
    <xf numFmtId="0" fontId="1" fillId="0" borderId="48" xfId="15" applyFont="1" applyBorder="1" applyAlignment="1">
      <alignment horizontal="left" vertical="center"/>
      <protection/>
    </xf>
    <xf numFmtId="0" fontId="1" fillId="0" borderId="49" xfId="15" applyFont="1" applyBorder="1" applyAlignment="1">
      <alignment horizontal="left" vertical="center"/>
      <protection/>
    </xf>
    <xf numFmtId="0" fontId="1" fillId="0" borderId="61" xfId="15" applyFont="1" applyBorder="1" applyAlignment="1">
      <alignment horizontal="left" vertical="center"/>
      <protection/>
    </xf>
    <xf numFmtId="0" fontId="1" fillId="0" borderId="50" xfId="15" applyFont="1" applyBorder="1" applyAlignment="1">
      <alignment horizontal="right" vertical="center"/>
      <protection/>
    </xf>
    <xf numFmtId="0" fontId="1" fillId="0" borderId="62" xfId="15" applyFont="1" applyBorder="1" applyAlignment="1">
      <alignment horizontal="center" vertical="center"/>
      <protection/>
    </xf>
    <xf numFmtId="0" fontId="1" fillId="0" borderId="63" xfId="15" applyFont="1" applyBorder="1" applyAlignment="1">
      <alignment horizontal="center" vertical="center"/>
      <protection/>
    </xf>
    <xf numFmtId="0" fontId="1" fillId="0" borderId="50" xfId="15" applyFont="1" applyBorder="1" applyAlignment="1">
      <alignment horizontal="center" vertical="center"/>
      <protection/>
    </xf>
    <xf numFmtId="0" fontId="1" fillId="0" borderId="36" xfId="15" applyFont="1" applyBorder="1" applyAlignment="1">
      <alignment horizontal="center" vertical="center"/>
      <protection/>
    </xf>
    <xf numFmtId="0" fontId="1" fillId="0" borderId="51" xfId="15" applyFont="1" applyBorder="1" applyAlignment="1">
      <alignment horizontal="center" vertical="center"/>
      <protection/>
    </xf>
    <xf numFmtId="0" fontId="6" fillId="0" borderId="50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</cellXfs>
  <cellStyles count="9">
    <cellStyle name="Normal" xfId="0"/>
    <cellStyle name="一般_菜單調查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workbookViewId="0" topLeftCell="A1">
      <selection activeCell="B1" sqref="B1:J1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139" t="s">
        <v>151</v>
      </c>
      <c r="C1" s="139"/>
      <c r="D1" s="139"/>
      <c r="E1" s="139"/>
      <c r="F1" s="139"/>
      <c r="G1" s="139"/>
      <c r="H1" s="139"/>
      <c r="I1" s="139"/>
      <c r="J1" s="139"/>
    </row>
    <row r="2" spans="2:10" s="1" customFormat="1" ht="18.75" customHeight="1" thickBot="1">
      <c r="B2" s="30"/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/>
    </row>
    <row r="4" spans="2:10" s="7" customFormat="1" ht="19.5" customHeight="1">
      <c r="B4" s="10">
        <v>10</v>
      </c>
      <c r="C4" s="146"/>
      <c r="D4" s="144"/>
      <c r="E4" s="8" t="s">
        <v>61</v>
      </c>
      <c r="F4" s="8" t="s">
        <v>66</v>
      </c>
      <c r="G4" s="8" t="s">
        <v>71</v>
      </c>
      <c r="H4" s="8" t="s">
        <v>73</v>
      </c>
      <c r="I4" s="144"/>
      <c r="J4" s="9"/>
    </row>
    <row r="5" spans="2:10" s="7" customFormat="1" ht="19.5" customHeight="1">
      <c r="B5" s="10" t="s">
        <v>9</v>
      </c>
      <c r="C5" s="147"/>
      <c r="D5" s="144"/>
      <c r="E5" s="32" t="s">
        <v>136</v>
      </c>
      <c r="F5" s="32" t="s">
        <v>150</v>
      </c>
      <c r="G5" s="32" t="s">
        <v>135</v>
      </c>
      <c r="H5" s="29" t="s">
        <v>74</v>
      </c>
      <c r="I5" s="144"/>
      <c r="J5" s="11"/>
    </row>
    <row r="6" spans="2:10" s="7" customFormat="1" ht="19.5" customHeight="1">
      <c r="B6" s="10">
        <v>14</v>
      </c>
      <c r="C6" s="147"/>
      <c r="D6" s="144"/>
      <c r="E6" s="29" t="s">
        <v>62</v>
      </c>
      <c r="F6" s="29" t="s">
        <v>67</v>
      </c>
      <c r="G6" s="29" t="s">
        <v>72</v>
      </c>
      <c r="H6" s="29" t="s">
        <v>75</v>
      </c>
      <c r="I6" s="144"/>
      <c r="J6" s="9"/>
    </row>
    <row r="7" spans="2:10" s="7" customFormat="1" ht="19.5" customHeight="1">
      <c r="B7" s="10" t="s">
        <v>7</v>
      </c>
      <c r="C7" s="147"/>
      <c r="D7" s="144"/>
      <c r="E7" s="29" t="s">
        <v>63</v>
      </c>
      <c r="F7" s="29" t="s">
        <v>68</v>
      </c>
      <c r="G7" s="29"/>
      <c r="H7" s="29" t="s">
        <v>76</v>
      </c>
      <c r="I7" s="144"/>
      <c r="J7" s="12"/>
    </row>
    <row r="8" spans="2:10" s="7" customFormat="1" ht="19.5" customHeight="1">
      <c r="B8" s="141" t="s">
        <v>64</v>
      </c>
      <c r="C8" s="147"/>
      <c r="D8" s="144"/>
      <c r="E8" s="32" t="s">
        <v>134</v>
      </c>
      <c r="F8" s="29" t="s">
        <v>69</v>
      </c>
      <c r="G8" s="29"/>
      <c r="H8" s="29" t="s">
        <v>77</v>
      </c>
      <c r="I8" s="144"/>
      <c r="J8" s="9"/>
    </row>
    <row r="9" spans="2:10" s="7" customFormat="1" ht="19.5" customHeight="1">
      <c r="B9" s="141"/>
      <c r="C9" s="136"/>
      <c r="D9" s="144"/>
      <c r="E9" s="29"/>
      <c r="F9" s="29" t="s">
        <v>70</v>
      </c>
      <c r="G9" s="29"/>
      <c r="H9" s="29" t="s">
        <v>78</v>
      </c>
      <c r="I9" s="144"/>
      <c r="J9" s="12"/>
    </row>
    <row r="10" spans="2:10" s="7" customFormat="1" ht="19.5">
      <c r="B10" s="142"/>
      <c r="C10" s="14"/>
      <c r="D10" s="144"/>
      <c r="E10" s="29"/>
      <c r="F10" s="29"/>
      <c r="G10" s="29"/>
      <c r="H10" s="29"/>
      <c r="I10" s="144"/>
      <c r="J10" s="9"/>
    </row>
    <row r="11" spans="2:10" s="7" customFormat="1" ht="19.5">
      <c r="B11" s="13" t="s">
        <v>65</v>
      </c>
      <c r="C11" s="24"/>
      <c r="D11" s="144"/>
      <c r="E11" s="29"/>
      <c r="F11" s="29"/>
      <c r="G11" s="29"/>
      <c r="H11" s="29"/>
      <c r="I11" s="144"/>
      <c r="J11" s="12"/>
    </row>
    <row r="12" spans="2:10" s="7" customFormat="1" ht="19.5">
      <c r="B12" s="25">
        <v>223</v>
      </c>
      <c r="C12" s="15"/>
      <c r="D12" s="145"/>
      <c r="E12" s="29"/>
      <c r="F12" s="29"/>
      <c r="G12" s="29"/>
      <c r="H12" s="29"/>
      <c r="I12" s="145"/>
      <c r="J12" s="16"/>
    </row>
    <row r="13" spans="2:10" s="7" customFormat="1" ht="19.5">
      <c r="B13" s="10">
        <v>10</v>
      </c>
      <c r="C13" s="146"/>
      <c r="D13" s="143"/>
      <c r="E13" s="17" t="s">
        <v>79</v>
      </c>
      <c r="F13" s="17" t="s">
        <v>84</v>
      </c>
      <c r="G13" s="17" t="s">
        <v>87</v>
      </c>
      <c r="H13" s="17" t="s">
        <v>91</v>
      </c>
      <c r="I13" s="143" t="s">
        <v>44</v>
      </c>
      <c r="J13" s="18"/>
    </row>
    <row r="14" spans="2:10" s="7" customFormat="1" ht="19.5">
      <c r="B14" s="10" t="s">
        <v>6</v>
      </c>
      <c r="C14" s="147"/>
      <c r="D14" s="144"/>
      <c r="E14" s="32" t="s">
        <v>137</v>
      </c>
      <c r="F14" s="32" t="s">
        <v>149</v>
      </c>
      <c r="G14" s="32" t="s">
        <v>148</v>
      </c>
      <c r="H14" s="29" t="s">
        <v>92</v>
      </c>
      <c r="I14" s="144"/>
      <c r="J14" s="12"/>
    </row>
    <row r="15" spans="2:10" s="7" customFormat="1" ht="19.5">
      <c r="B15" s="10">
        <v>15</v>
      </c>
      <c r="C15" s="147"/>
      <c r="D15" s="144"/>
      <c r="E15" s="29" t="s">
        <v>80</v>
      </c>
      <c r="F15" s="29" t="s">
        <v>85</v>
      </c>
      <c r="G15" s="29" t="s">
        <v>88</v>
      </c>
      <c r="H15" s="29" t="s">
        <v>93</v>
      </c>
      <c r="I15" s="144"/>
      <c r="J15" s="9"/>
    </row>
    <row r="16" spans="2:10" s="7" customFormat="1" ht="19.5">
      <c r="B16" s="10" t="s">
        <v>7</v>
      </c>
      <c r="C16" s="147"/>
      <c r="D16" s="144"/>
      <c r="E16" s="29" t="s">
        <v>81</v>
      </c>
      <c r="F16" s="29" t="s">
        <v>86</v>
      </c>
      <c r="G16" s="29" t="s">
        <v>89</v>
      </c>
      <c r="H16" s="29" t="s">
        <v>94</v>
      </c>
      <c r="I16" s="144"/>
      <c r="J16" s="12"/>
    </row>
    <row r="17" spans="2:10" s="7" customFormat="1" ht="19.5">
      <c r="B17" s="141" t="s">
        <v>83</v>
      </c>
      <c r="C17" s="147"/>
      <c r="D17" s="144"/>
      <c r="E17" s="29" t="s">
        <v>82</v>
      </c>
      <c r="F17" s="29"/>
      <c r="G17" s="29" t="s">
        <v>90</v>
      </c>
      <c r="H17" s="29"/>
      <c r="I17" s="144"/>
      <c r="J17" s="9"/>
    </row>
    <row r="18" spans="2:10" s="7" customFormat="1" ht="19.5">
      <c r="B18" s="141"/>
      <c r="C18" s="136"/>
      <c r="D18" s="144"/>
      <c r="E18" s="32" t="s">
        <v>138</v>
      </c>
      <c r="F18" s="29"/>
      <c r="G18" s="29"/>
      <c r="H18" s="29"/>
      <c r="I18" s="144"/>
      <c r="J18" s="12"/>
    </row>
    <row r="19" spans="2:10" s="7" customFormat="1" ht="19.5">
      <c r="B19" s="142"/>
      <c r="C19" s="14"/>
      <c r="D19" s="144"/>
      <c r="E19" s="29"/>
      <c r="F19" s="29"/>
      <c r="G19" s="29"/>
      <c r="H19" s="29"/>
      <c r="I19" s="144"/>
      <c r="J19" s="9"/>
    </row>
    <row r="20" spans="2:10" s="7" customFormat="1" ht="19.5">
      <c r="B20" s="13" t="s">
        <v>65</v>
      </c>
      <c r="C20" s="24"/>
      <c r="D20" s="144"/>
      <c r="E20" s="29"/>
      <c r="F20" s="29"/>
      <c r="G20" s="29"/>
      <c r="H20" s="29"/>
      <c r="I20" s="144"/>
      <c r="J20" s="12"/>
    </row>
    <row r="21" spans="2:10" s="7" customFormat="1" ht="19.5">
      <c r="B21" s="25">
        <v>223</v>
      </c>
      <c r="C21" s="15"/>
      <c r="D21" s="145"/>
      <c r="E21" s="29"/>
      <c r="F21" s="29"/>
      <c r="G21" s="29"/>
      <c r="H21" s="29"/>
      <c r="I21" s="145"/>
      <c r="J21" s="16"/>
    </row>
    <row r="22" spans="2:10" s="7" customFormat="1" ht="19.5">
      <c r="B22" s="10">
        <v>10</v>
      </c>
      <c r="C22" s="146"/>
      <c r="D22" s="143"/>
      <c r="E22" s="243" t="s">
        <v>95</v>
      </c>
      <c r="F22" s="244"/>
      <c r="G22" s="17" t="s">
        <v>104</v>
      </c>
      <c r="H22" s="17" t="s">
        <v>106</v>
      </c>
      <c r="I22" s="143"/>
      <c r="J22" s="18"/>
    </row>
    <row r="23" spans="2:10" s="7" customFormat="1" ht="19.5">
      <c r="B23" s="10" t="s">
        <v>6</v>
      </c>
      <c r="C23" s="147"/>
      <c r="D23" s="144"/>
      <c r="E23" s="29" t="s">
        <v>96</v>
      </c>
      <c r="F23" s="29" t="s">
        <v>100</v>
      </c>
      <c r="G23" s="29" t="s">
        <v>105</v>
      </c>
      <c r="H23" s="29" t="s">
        <v>107</v>
      </c>
      <c r="I23" s="144"/>
      <c r="J23" s="12"/>
    </row>
    <row r="24" spans="2:10" s="7" customFormat="1" ht="19.5">
      <c r="B24" s="10">
        <v>16</v>
      </c>
      <c r="C24" s="147"/>
      <c r="D24" s="144"/>
      <c r="E24" s="29" t="s">
        <v>97</v>
      </c>
      <c r="F24" s="29" t="s">
        <v>101</v>
      </c>
      <c r="G24" s="29"/>
      <c r="H24" s="29" t="s">
        <v>108</v>
      </c>
      <c r="I24" s="144"/>
      <c r="J24" s="9"/>
    </row>
    <row r="25" spans="2:10" s="7" customFormat="1" ht="19.5">
      <c r="B25" s="10" t="s">
        <v>7</v>
      </c>
      <c r="C25" s="147"/>
      <c r="D25" s="144"/>
      <c r="E25" s="29" t="s">
        <v>98</v>
      </c>
      <c r="F25" s="29" t="s">
        <v>102</v>
      </c>
      <c r="G25" s="29"/>
      <c r="H25" s="29" t="s">
        <v>109</v>
      </c>
      <c r="I25" s="144"/>
      <c r="J25" s="12"/>
    </row>
    <row r="26" spans="2:10" s="7" customFormat="1" ht="19.5">
      <c r="B26" s="141" t="s">
        <v>103</v>
      </c>
      <c r="C26" s="147"/>
      <c r="D26" s="144"/>
      <c r="E26" s="29" t="s">
        <v>99</v>
      </c>
      <c r="F26" s="29"/>
      <c r="G26" s="29"/>
      <c r="H26" s="29" t="s">
        <v>110</v>
      </c>
      <c r="I26" s="144"/>
      <c r="J26" s="9"/>
    </row>
    <row r="27" spans="2:10" s="7" customFormat="1" ht="19.5">
      <c r="B27" s="141"/>
      <c r="C27" s="136"/>
      <c r="D27" s="144"/>
      <c r="F27" s="29"/>
      <c r="G27" s="29"/>
      <c r="H27" s="32" t="s">
        <v>139</v>
      </c>
      <c r="I27" s="144"/>
      <c r="J27" s="12"/>
    </row>
    <row r="28" spans="2:10" s="7" customFormat="1" ht="19.5">
      <c r="B28" s="142"/>
      <c r="C28" s="14"/>
      <c r="D28" s="144"/>
      <c r="F28" s="29"/>
      <c r="G28" s="29"/>
      <c r="H28" s="29"/>
      <c r="I28" s="144"/>
      <c r="J28" s="9"/>
    </row>
    <row r="29" spans="2:10" s="7" customFormat="1" ht="19.5">
      <c r="B29" s="13" t="s">
        <v>65</v>
      </c>
      <c r="C29" s="24"/>
      <c r="D29" s="144"/>
      <c r="F29" s="29"/>
      <c r="G29" s="29"/>
      <c r="H29" s="29"/>
      <c r="I29" s="144"/>
      <c r="J29" s="12"/>
    </row>
    <row r="30" spans="2:10" s="7" customFormat="1" ht="19.5">
      <c r="B30" s="25">
        <v>223</v>
      </c>
      <c r="C30" s="15"/>
      <c r="D30" s="145"/>
      <c r="E30" s="29"/>
      <c r="F30" s="29"/>
      <c r="G30" s="29"/>
      <c r="H30" s="29"/>
      <c r="I30" s="145"/>
      <c r="J30" s="16"/>
    </row>
    <row r="31" spans="2:10" s="7" customFormat="1" ht="19.5">
      <c r="B31" s="10">
        <v>10</v>
      </c>
      <c r="C31" s="146"/>
      <c r="D31" s="143"/>
      <c r="E31" s="17" t="s">
        <v>111</v>
      </c>
      <c r="F31" s="17" t="s">
        <v>113</v>
      </c>
      <c r="G31" s="17" t="s">
        <v>116</v>
      </c>
      <c r="H31" s="17" t="s">
        <v>117</v>
      </c>
      <c r="I31" s="143" t="s">
        <v>44</v>
      </c>
      <c r="J31" s="18"/>
    </row>
    <row r="32" spans="2:10" ht="16.5">
      <c r="B32" s="10" t="s">
        <v>6</v>
      </c>
      <c r="C32" s="147"/>
      <c r="D32" s="144"/>
      <c r="E32" s="32" t="s">
        <v>152</v>
      </c>
      <c r="F32" s="32" t="s">
        <v>140</v>
      </c>
      <c r="G32" s="32" t="s">
        <v>141</v>
      </c>
      <c r="H32" s="32" t="s">
        <v>142</v>
      </c>
      <c r="I32" s="144"/>
      <c r="J32" s="12"/>
    </row>
    <row r="33" spans="2:10" ht="16.5">
      <c r="B33" s="10">
        <v>17</v>
      </c>
      <c r="C33" s="147"/>
      <c r="D33" s="144"/>
      <c r="E33" s="29"/>
      <c r="F33" s="29" t="s">
        <v>85</v>
      </c>
      <c r="G33" s="29" t="s">
        <v>90</v>
      </c>
      <c r="H33" s="29" t="s">
        <v>118</v>
      </c>
      <c r="I33" s="144"/>
      <c r="J33" s="9"/>
    </row>
    <row r="34" spans="2:10" ht="16.5">
      <c r="B34" s="10" t="s">
        <v>7</v>
      </c>
      <c r="C34" s="147"/>
      <c r="D34" s="144"/>
      <c r="E34" s="29"/>
      <c r="F34" s="29" t="s">
        <v>114</v>
      </c>
      <c r="G34" s="29"/>
      <c r="H34" s="29" t="s">
        <v>119</v>
      </c>
      <c r="I34" s="144"/>
      <c r="J34" s="12"/>
    </row>
    <row r="35" spans="2:10" ht="16.5">
      <c r="B35" s="141" t="s">
        <v>120</v>
      </c>
      <c r="C35" s="147"/>
      <c r="D35" s="144"/>
      <c r="E35" s="29"/>
      <c r="F35" s="29" t="s">
        <v>101</v>
      </c>
      <c r="G35" s="29"/>
      <c r="H35" s="29"/>
      <c r="I35" s="144"/>
      <c r="J35" s="9"/>
    </row>
    <row r="36" spans="2:10" ht="16.5">
      <c r="B36" s="141"/>
      <c r="C36" s="136"/>
      <c r="D36" s="144"/>
      <c r="E36" s="29"/>
      <c r="F36" s="29" t="s">
        <v>115</v>
      </c>
      <c r="G36" s="29"/>
      <c r="H36" s="29"/>
      <c r="I36" s="144"/>
      <c r="J36" s="12"/>
    </row>
    <row r="37" spans="2:10" ht="16.5">
      <c r="B37" s="142"/>
      <c r="C37" s="14"/>
      <c r="D37" s="144"/>
      <c r="E37" s="29"/>
      <c r="F37" s="29"/>
      <c r="G37" s="29"/>
      <c r="H37" s="29"/>
      <c r="I37" s="144"/>
      <c r="J37" s="9"/>
    </row>
    <row r="38" spans="2:10" ht="16.5">
      <c r="B38" s="13" t="s">
        <v>112</v>
      </c>
      <c r="C38" s="24"/>
      <c r="D38" s="144"/>
      <c r="E38" s="29"/>
      <c r="F38" s="29"/>
      <c r="G38" s="29"/>
      <c r="H38" s="29"/>
      <c r="I38" s="144"/>
      <c r="J38" s="12"/>
    </row>
    <row r="39" spans="2:10" ht="16.5">
      <c r="B39" s="25">
        <v>223</v>
      </c>
      <c r="C39" s="15"/>
      <c r="D39" s="145"/>
      <c r="E39" s="29"/>
      <c r="F39" s="29"/>
      <c r="G39" s="29"/>
      <c r="H39" s="29"/>
      <c r="I39" s="145"/>
      <c r="J39" s="16"/>
    </row>
    <row r="40" spans="2:10" ht="19.5">
      <c r="B40" s="10">
        <v>10</v>
      </c>
      <c r="C40" s="146"/>
      <c r="D40" s="143"/>
      <c r="E40" s="17" t="s">
        <v>121</v>
      </c>
      <c r="F40" s="17" t="s">
        <v>127</v>
      </c>
      <c r="G40" s="17" t="s">
        <v>129</v>
      </c>
      <c r="H40" s="17" t="s">
        <v>130</v>
      </c>
      <c r="I40" s="143"/>
      <c r="J40" s="18"/>
    </row>
    <row r="41" spans="2:10" ht="16.5">
      <c r="B41" s="10" t="s">
        <v>6</v>
      </c>
      <c r="C41" s="147"/>
      <c r="D41" s="144"/>
      <c r="E41" s="29" t="s">
        <v>122</v>
      </c>
      <c r="F41" s="32" t="s">
        <v>147</v>
      </c>
      <c r="G41" s="32" t="s">
        <v>146</v>
      </c>
      <c r="H41" s="29" t="s">
        <v>131</v>
      </c>
      <c r="I41" s="144"/>
      <c r="J41" s="12"/>
    </row>
    <row r="42" spans="2:10" ht="16.5">
      <c r="B42" s="10">
        <v>18</v>
      </c>
      <c r="C42" s="147"/>
      <c r="D42" s="144"/>
      <c r="E42" s="29" t="s">
        <v>123</v>
      </c>
      <c r="F42" s="29" t="s">
        <v>128</v>
      </c>
      <c r="G42" s="29" t="s">
        <v>90</v>
      </c>
      <c r="H42" s="32" t="s">
        <v>144</v>
      </c>
      <c r="I42" s="144"/>
      <c r="J42" s="9"/>
    </row>
    <row r="43" spans="2:10" ht="16.5">
      <c r="B43" s="10" t="s">
        <v>7</v>
      </c>
      <c r="C43" s="147"/>
      <c r="D43" s="144"/>
      <c r="E43" s="32" t="s">
        <v>143</v>
      </c>
      <c r="F43" s="29"/>
      <c r="G43" s="29"/>
      <c r="H43" s="29" t="s">
        <v>132</v>
      </c>
      <c r="I43" s="144"/>
      <c r="J43" s="12"/>
    </row>
    <row r="44" spans="2:10" ht="16.5">
      <c r="B44" s="141" t="s">
        <v>126</v>
      </c>
      <c r="C44" s="147"/>
      <c r="D44" s="144"/>
      <c r="E44" s="29" t="s">
        <v>124</v>
      </c>
      <c r="F44" s="29"/>
      <c r="G44" s="29"/>
      <c r="H44" s="32" t="s">
        <v>145</v>
      </c>
      <c r="I44" s="144"/>
      <c r="J44" s="9"/>
    </row>
    <row r="45" spans="2:10" ht="16.5">
      <c r="B45" s="141"/>
      <c r="C45" s="136"/>
      <c r="D45" s="144"/>
      <c r="E45" s="29" t="s">
        <v>125</v>
      </c>
      <c r="F45" s="29"/>
      <c r="G45" s="29"/>
      <c r="H45" s="29" t="s">
        <v>133</v>
      </c>
      <c r="I45" s="144"/>
      <c r="J45" s="12"/>
    </row>
    <row r="46" spans="2:10" ht="16.5">
      <c r="B46" s="142"/>
      <c r="C46" s="14"/>
      <c r="D46" s="144"/>
      <c r="E46" s="29"/>
      <c r="F46" s="29"/>
      <c r="G46" s="29"/>
      <c r="H46" s="29" t="s">
        <v>94</v>
      </c>
      <c r="I46" s="144"/>
      <c r="J46" s="9"/>
    </row>
    <row r="47" spans="2:10" ht="16.5">
      <c r="B47" s="13" t="s">
        <v>112</v>
      </c>
      <c r="C47" s="24"/>
      <c r="D47" s="144"/>
      <c r="E47" s="29"/>
      <c r="F47" s="29"/>
      <c r="G47" s="29"/>
      <c r="H47" s="29"/>
      <c r="I47" s="144"/>
      <c r="J47" s="12"/>
    </row>
    <row r="48" spans="2:10" ht="17.25" thickBot="1">
      <c r="B48" s="26">
        <v>223</v>
      </c>
      <c r="C48" s="20"/>
      <c r="D48" s="137"/>
      <c r="E48" s="59"/>
      <c r="F48" s="29"/>
      <c r="G48" s="29"/>
      <c r="H48" s="29"/>
      <c r="I48" s="137"/>
      <c r="J48" s="21"/>
    </row>
    <row r="49" spans="3:10" ht="21.75" customHeight="1">
      <c r="C49" s="1"/>
      <c r="F49" s="138" t="s">
        <v>60</v>
      </c>
      <c r="G49" s="138"/>
      <c r="H49" s="138"/>
      <c r="I49" s="138"/>
      <c r="J49" s="138"/>
    </row>
    <row r="50" spans="2:8" ht="16.5">
      <c r="B50" s="1" t="s">
        <v>10</v>
      </c>
      <c r="D50" s="1"/>
      <c r="E50" s="1"/>
      <c r="F50" s="1" t="s">
        <v>11</v>
      </c>
      <c r="H50" s="19" t="s">
        <v>12</v>
      </c>
    </row>
  </sheetData>
  <mergeCells count="23"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I22:I30"/>
    <mergeCell ref="I13:I21"/>
    <mergeCell ref="B26:B28"/>
    <mergeCell ref="C31:C36"/>
    <mergeCell ref="C40:C45"/>
    <mergeCell ref="D40:D48"/>
    <mergeCell ref="I40:I48"/>
    <mergeCell ref="D31:D39"/>
    <mergeCell ref="I31:I39"/>
    <mergeCell ref="E22:F22"/>
    <mergeCell ref="B8:B10"/>
    <mergeCell ref="B17:B19"/>
    <mergeCell ref="B35:B37"/>
    <mergeCell ref="B44:B46"/>
  </mergeCells>
  <printOptions horizontalCentered="1"/>
  <pageMargins left="0.1968503937007874" right="0.1968503937007874" top="0.11811023622047245" bottom="0.11811023622047245" header="0.4724409448818898" footer="0.4724409448818898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126" t="str">
        <f>SUBSTITUTE('三菜'!B1,"食譜設計","意見調查表")</f>
        <v>嘉義縣灣內國小 102學年度第1學期第8週午餐意見調查表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2:14" ht="16.5">
      <c r="B3" s="127" t="s">
        <v>23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2:14" ht="16.5">
      <c r="B4" s="128" t="s">
        <v>0</v>
      </c>
      <c r="C4" s="128" t="s">
        <v>1</v>
      </c>
      <c r="D4" s="128" t="s">
        <v>15</v>
      </c>
      <c r="E4" s="125" t="s">
        <v>24</v>
      </c>
      <c r="F4" s="125"/>
      <c r="G4" s="125"/>
      <c r="H4" s="125" t="s">
        <v>16</v>
      </c>
      <c r="I4" s="125"/>
      <c r="J4" s="125"/>
      <c r="K4" s="125" t="s">
        <v>25</v>
      </c>
      <c r="L4" s="125"/>
      <c r="M4" s="125"/>
      <c r="N4" s="148" t="s">
        <v>26</v>
      </c>
    </row>
    <row r="5" spans="2:14" ht="16.5">
      <c r="B5" s="128"/>
      <c r="C5" s="128"/>
      <c r="D5" s="128"/>
      <c r="E5" s="33" t="s">
        <v>17</v>
      </c>
      <c r="F5" s="33" t="s">
        <v>18</v>
      </c>
      <c r="G5" s="33" t="s">
        <v>19</v>
      </c>
      <c r="H5" s="33" t="s">
        <v>20</v>
      </c>
      <c r="I5" s="33" t="s">
        <v>21</v>
      </c>
      <c r="J5" s="33" t="s">
        <v>22</v>
      </c>
      <c r="K5" s="33" t="s">
        <v>17</v>
      </c>
      <c r="L5" s="33" t="s">
        <v>18</v>
      </c>
      <c r="M5" s="33" t="s">
        <v>19</v>
      </c>
      <c r="N5" s="149"/>
    </row>
    <row r="6" spans="2:14" ht="16.5">
      <c r="B6" s="34">
        <f>IF('三菜'!B4&lt;&gt;"",'三菜'!B4,"")</f>
        <v>10</v>
      </c>
      <c r="C6" s="132" t="str">
        <f>RIGHT(IF('三菜'!B8&lt;&gt;"",'三菜'!B8,""),1)</f>
        <v>一</v>
      </c>
      <c r="D6" s="35">
        <f>IF('三菜'!D4&gt;"",'三菜'!D4,"")</f>
      </c>
      <c r="E6" s="35"/>
      <c r="F6" s="35"/>
      <c r="G6" s="35"/>
      <c r="H6" s="35"/>
      <c r="I6" s="35"/>
      <c r="J6" s="35"/>
      <c r="K6" s="35"/>
      <c r="L6" s="35"/>
      <c r="M6" s="35"/>
      <c r="N6" s="134"/>
    </row>
    <row r="7" spans="2:14" ht="16.5">
      <c r="B7" s="36" t="s">
        <v>6</v>
      </c>
      <c r="C7" s="135"/>
      <c r="D7" s="35" t="str">
        <f>IF('三菜'!E4&gt;"",'三菜'!E4,"")</f>
        <v>花瓜肉燥</v>
      </c>
      <c r="E7" s="35"/>
      <c r="F7" s="35"/>
      <c r="G7" s="35"/>
      <c r="H7" s="35"/>
      <c r="I7" s="35"/>
      <c r="J7" s="35"/>
      <c r="K7" s="35"/>
      <c r="L7" s="35"/>
      <c r="M7" s="35"/>
      <c r="N7" s="129"/>
    </row>
    <row r="8" spans="2:14" ht="16.5">
      <c r="B8" s="36">
        <f>IF('三菜'!B6&lt;&gt;"",'三菜'!B6,"")</f>
        <v>14</v>
      </c>
      <c r="C8" s="135"/>
      <c r="D8" s="35" t="str">
        <f>IF('三菜'!F4&gt;"",'三菜'!F4,"")</f>
        <v>五彩快炒</v>
      </c>
      <c r="E8" s="35"/>
      <c r="F8" s="35"/>
      <c r="G8" s="35"/>
      <c r="H8" s="35"/>
      <c r="I8" s="35"/>
      <c r="J8" s="35"/>
      <c r="K8" s="35"/>
      <c r="L8" s="35"/>
      <c r="M8" s="35"/>
      <c r="N8" s="129"/>
    </row>
    <row r="9" spans="2:14" ht="16.5">
      <c r="B9" s="36" t="s">
        <v>7</v>
      </c>
      <c r="C9" s="135"/>
      <c r="D9" s="35" t="str">
        <f>IF('三菜'!G4&gt;"",'三菜'!G4,"")</f>
        <v>炒小白菜</v>
      </c>
      <c r="E9" s="35"/>
      <c r="F9" s="35"/>
      <c r="G9" s="35"/>
      <c r="H9" s="35"/>
      <c r="I9" s="35"/>
      <c r="J9" s="35"/>
      <c r="K9" s="35"/>
      <c r="L9" s="35"/>
      <c r="M9" s="35"/>
      <c r="N9" s="129"/>
    </row>
    <row r="10" spans="2:14" ht="16.5">
      <c r="B10" s="37"/>
      <c r="C10" s="135"/>
      <c r="D10" s="35" t="str">
        <f>IF('三菜'!H4&gt;"",'三菜'!H4,"")</f>
        <v>酸菜豬血湯</v>
      </c>
      <c r="E10" s="35"/>
      <c r="F10" s="35"/>
      <c r="G10" s="35"/>
      <c r="H10" s="35"/>
      <c r="I10" s="35"/>
      <c r="J10" s="35"/>
      <c r="K10" s="35"/>
      <c r="L10" s="35"/>
      <c r="M10" s="35"/>
      <c r="N10" s="129"/>
    </row>
    <row r="11" spans="2:14" ht="17.25" thickBot="1">
      <c r="B11" s="38"/>
      <c r="C11" s="133"/>
      <c r="D11" s="35">
        <f>IF('三菜'!I4&gt;"",'三菜'!I4,"")</f>
      </c>
      <c r="E11" s="39"/>
      <c r="F11" s="39"/>
      <c r="G11" s="39"/>
      <c r="H11" s="39"/>
      <c r="I11" s="39"/>
      <c r="J11" s="39"/>
      <c r="K11" s="39"/>
      <c r="L11" s="39"/>
      <c r="M11" s="39"/>
      <c r="N11" s="130"/>
    </row>
    <row r="12" spans="2:14" ht="16.5" customHeight="1">
      <c r="B12" s="40">
        <f>IF('三菜'!B13&lt;&gt;"",'三菜'!B13,"")</f>
        <v>10</v>
      </c>
      <c r="C12" s="140" t="str">
        <f>RIGHT(IF('三菜'!B17&lt;&gt;"",'三菜'!B17,""),1)</f>
        <v>二</v>
      </c>
      <c r="D12" s="41">
        <f>IF('三菜'!D13&gt;"",'三菜'!D13,"")</f>
      </c>
      <c r="E12" s="42"/>
      <c r="F12" s="42"/>
      <c r="G12" s="42"/>
      <c r="H12" s="42"/>
      <c r="I12" s="42"/>
      <c r="J12" s="42"/>
      <c r="K12" s="42"/>
      <c r="L12" s="42"/>
      <c r="M12" s="42"/>
      <c r="N12" s="131"/>
    </row>
    <row r="13" spans="2:14" ht="16.5">
      <c r="B13" s="36" t="s">
        <v>6</v>
      </c>
      <c r="C13" s="135"/>
      <c r="D13" s="35" t="str">
        <f>IF('三菜'!E13&gt;"",'三菜'!E13,"")</f>
        <v>咖哩雞丁</v>
      </c>
      <c r="E13" s="35"/>
      <c r="F13" s="35"/>
      <c r="G13" s="35"/>
      <c r="H13" s="35"/>
      <c r="I13" s="35"/>
      <c r="J13" s="35"/>
      <c r="K13" s="35"/>
      <c r="L13" s="35"/>
      <c r="M13" s="35"/>
      <c r="N13" s="129"/>
    </row>
    <row r="14" spans="2:14" ht="16.5">
      <c r="B14" s="36">
        <f>IF('三菜'!B15&lt;&gt;"",'三菜'!B15,"")</f>
        <v>15</v>
      </c>
      <c r="C14" s="135"/>
      <c r="D14" s="35" t="str">
        <f>IF('三菜'!F13&gt;"",'三菜'!F13,"")</f>
        <v>炒筍茸</v>
      </c>
      <c r="E14" s="35"/>
      <c r="F14" s="35"/>
      <c r="G14" s="35"/>
      <c r="H14" s="35"/>
      <c r="I14" s="35"/>
      <c r="J14" s="35"/>
      <c r="K14" s="35"/>
      <c r="L14" s="35"/>
      <c r="M14" s="35"/>
      <c r="N14" s="129"/>
    </row>
    <row r="15" spans="2:14" ht="16.5">
      <c r="B15" s="36" t="s">
        <v>7</v>
      </c>
      <c r="C15" s="135"/>
      <c r="D15" s="35" t="str">
        <f>IF('三菜'!G13&gt;"",'三菜'!G13,"")</f>
        <v>鮮蔬銀芽</v>
      </c>
      <c r="E15" s="35"/>
      <c r="F15" s="35"/>
      <c r="G15" s="35"/>
      <c r="H15" s="35"/>
      <c r="I15" s="35"/>
      <c r="J15" s="35"/>
      <c r="K15" s="35"/>
      <c r="L15" s="35"/>
      <c r="M15" s="35"/>
      <c r="N15" s="129"/>
    </row>
    <row r="16" spans="2:14" ht="16.5">
      <c r="B16" s="37"/>
      <c r="C16" s="135"/>
      <c r="D16" s="35" t="str">
        <f>IF('三菜'!H13&gt;"",'三菜'!H13,"")</f>
        <v>海芽蛋花湯</v>
      </c>
      <c r="E16" s="35"/>
      <c r="F16" s="35"/>
      <c r="G16" s="35"/>
      <c r="H16" s="35"/>
      <c r="I16" s="35"/>
      <c r="J16" s="35"/>
      <c r="K16" s="35"/>
      <c r="L16" s="35"/>
      <c r="M16" s="35"/>
      <c r="N16" s="129"/>
    </row>
    <row r="17" spans="2:14" ht="17.25" thickBot="1">
      <c r="B17" s="38"/>
      <c r="C17" s="133"/>
      <c r="D17" s="39" t="str">
        <f>IF('三菜'!I13&gt;"",'三菜'!I13,"")</f>
        <v>水果</v>
      </c>
      <c r="E17" s="39"/>
      <c r="F17" s="39"/>
      <c r="G17" s="39"/>
      <c r="H17" s="39"/>
      <c r="I17" s="39"/>
      <c r="J17" s="39"/>
      <c r="K17" s="39"/>
      <c r="L17" s="39"/>
      <c r="M17" s="39"/>
      <c r="N17" s="130"/>
    </row>
    <row r="18" spans="2:14" ht="16.5">
      <c r="B18" s="36">
        <f>IF('三菜'!B22&lt;&gt;"",'三菜'!B22,"")</f>
        <v>10</v>
      </c>
      <c r="C18" s="140" t="str">
        <f>RIGHT(IF('三菜'!B26&lt;&gt;"",'三菜'!B26,""),1)</f>
        <v>三</v>
      </c>
      <c r="D18" s="41">
        <f>IF('三菜'!D22&gt;"",'三菜'!D22,"")</f>
      </c>
      <c r="E18" s="41"/>
      <c r="F18" s="41"/>
      <c r="G18" s="41"/>
      <c r="H18" s="41"/>
      <c r="I18" s="41"/>
      <c r="J18" s="41"/>
      <c r="K18" s="41"/>
      <c r="L18" s="41"/>
      <c r="M18" s="41"/>
      <c r="N18" s="129"/>
    </row>
    <row r="19" spans="2:14" ht="16.5">
      <c r="B19" s="36" t="s">
        <v>6</v>
      </c>
      <c r="C19" s="135"/>
      <c r="D19" s="35" t="str">
        <f>IF('三菜'!E22&gt;"",'三菜'!E22,"")</f>
        <v>鹹豬肉蛋炒飯</v>
      </c>
      <c r="E19" s="35"/>
      <c r="F19" s="35"/>
      <c r="G19" s="35"/>
      <c r="H19" s="35"/>
      <c r="I19" s="35"/>
      <c r="J19" s="35"/>
      <c r="K19" s="35"/>
      <c r="L19" s="35"/>
      <c r="M19" s="35"/>
      <c r="N19" s="129"/>
    </row>
    <row r="20" spans="2:14" ht="16.5">
      <c r="B20" s="36">
        <f>IF('三菜'!B24&lt;&gt;"",'三菜'!B24,"")</f>
        <v>16</v>
      </c>
      <c r="C20" s="135"/>
      <c r="D20" s="35" t="str">
        <f>IF('三菜'!G22&gt;"",'三菜'!G22,"")</f>
        <v>蒸千禧卷</v>
      </c>
      <c r="E20" s="35"/>
      <c r="F20" s="35"/>
      <c r="G20" s="35"/>
      <c r="H20" s="35"/>
      <c r="I20" s="35"/>
      <c r="J20" s="35"/>
      <c r="K20" s="35"/>
      <c r="L20" s="35"/>
      <c r="M20" s="35"/>
      <c r="N20" s="129"/>
    </row>
    <row r="21" spans="2:14" ht="16.5">
      <c r="B21" s="36" t="s">
        <v>7</v>
      </c>
      <c r="C21" s="135"/>
      <c r="D21" s="35" t="e">
        <f>IF(三菜!#REF!&gt;"",三菜!#REF!,"")</f>
        <v>#REF!</v>
      </c>
      <c r="E21" s="35"/>
      <c r="F21" s="35"/>
      <c r="G21" s="35"/>
      <c r="H21" s="35"/>
      <c r="I21" s="35"/>
      <c r="J21" s="35"/>
      <c r="K21" s="35"/>
      <c r="L21" s="35"/>
      <c r="M21" s="35"/>
      <c r="N21" s="129"/>
    </row>
    <row r="22" spans="2:14" ht="16.5">
      <c r="B22" s="37"/>
      <c r="C22" s="135"/>
      <c r="D22" s="35" t="str">
        <f>IF('三菜'!H22&gt;"",'三菜'!H22,"")</f>
        <v>關東煮</v>
      </c>
      <c r="E22" s="35"/>
      <c r="F22" s="35"/>
      <c r="G22" s="35"/>
      <c r="H22" s="35"/>
      <c r="I22" s="35"/>
      <c r="J22" s="35"/>
      <c r="K22" s="35"/>
      <c r="L22" s="35"/>
      <c r="M22" s="35"/>
      <c r="N22" s="129"/>
    </row>
    <row r="23" spans="2:14" ht="17.25" thickBot="1">
      <c r="B23" s="37"/>
      <c r="C23" s="133"/>
      <c r="D23" s="39">
        <f>IF('三菜'!I22&gt;"",'三菜'!I22,"")</f>
      </c>
      <c r="E23" s="43"/>
      <c r="F23" s="43"/>
      <c r="G23" s="43"/>
      <c r="H23" s="43"/>
      <c r="I23" s="43"/>
      <c r="J23" s="43"/>
      <c r="K23" s="43"/>
      <c r="L23" s="43"/>
      <c r="M23" s="43"/>
      <c r="N23" s="129"/>
    </row>
    <row r="24" spans="2:14" ht="16.5">
      <c r="B24" s="40">
        <f>IF('三菜'!B31&lt;&gt;"",'三菜'!B31,"")</f>
        <v>10</v>
      </c>
      <c r="C24" s="140" t="str">
        <f>RIGHT(IF('三菜'!B35&lt;&gt;"",'三菜'!B35,""),1)</f>
        <v>四</v>
      </c>
      <c r="D24" s="41">
        <f>IF('三菜'!D31&gt;"",'三菜'!D31,"")</f>
      </c>
      <c r="E24" s="42"/>
      <c r="F24" s="42"/>
      <c r="G24" s="42"/>
      <c r="H24" s="42"/>
      <c r="I24" s="42"/>
      <c r="J24" s="42"/>
      <c r="K24" s="42"/>
      <c r="L24" s="42"/>
      <c r="M24" s="42"/>
      <c r="N24" s="131"/>
    </row>
    <row r="25" spans="2:14" ht="16.5">
      <c r="B25" s="36" t="s">
        <v>6</v>
      </c>
      <c r="C25" s="135"/>
      <c r="D25" s="35" t="str">
        <f>IF('三菜'!E31&gt;"",'三菜'!E31,"")</f>
        <v>黃金柳葉魚</v>
      </c>
      <c r="E25" s="35"/>
      <c r="F25" s="35"/>
      <c r="G25" s="35"/>
      <c r="H25" s="35"/>
      <c r="I25" s="35"/>
      <c r="J25" s="35"/>
      <c r="K25" s="35"/>
      <c r="L25" s="35"/>
      <c r="M25" s="35"/>
      <c r="N25" s="129"/>
    </row>
    <row r="26" spans="2:14" ht="16.5">
      <c r="B26" s="36">
        <f>IF('三菜'!B33&lt;&gt;"",'三菜'!B33,"")</f>
        <v>17</v>
      </c>
      <c r="C26" s="135"/>
      <c r="D26" s="35" t="str">
        <f>IF('三菜'!F31&gt;"",'三菜'!F31,"")</f>
        <v>蔥燒豆腐</v>
      </c>
      <c r="E26" s="35"/>
      <c r="F26" s="35"/>
      <c r="G26" s="35"/>
      <c r="H26" s="35"/>
      <c r="I26" s="35"/>
      <c r="J26" s="35"/>
      <c r="K26" s="35"/>
      <c r="L26" s="35"/>
      <c r="M26" s="35"/>
      <c r="N26" s="129"/>
    </row>
    <row r="27" spans="2:14" ht="16.5">
      <c r="B27" s="36" t="s">
        <v>7</v>
      </c>
      <c r="C27" s="135"/>
      <c r="D27" s="35" t="str">
        <f>IF('三菜'!G31&gt;"",'三菜'!G31,"")</f>
        <v>炒青江菜</v>
      </c>
      <c r="E27" s="35"/>
      <c r="F27" s="35"/>
      <c r="G27" s="35"/>
      <c r="H27" s="35"/>
      <c r="I27" s="35"/>
      <c r="J27" s="35"/>
      <c r="K27" s="35"/>
      <c r="L27" s="35"/>
      <c r="M27" s="35"/>
      <c r="N27" s="129"/>
    </row>
    <row r="28" spans="2:14" ht="16.5">
      <c r="B28" s="37"/>
      <c r="C28" s="135"/>
      <c r="D28" s="35" t="str">
        <f>IF('三菜'!H31&gt;"",'三菜'!H31,"")</f>
        <v>冬瓜排骨湯</v>
      </c>
      <c r="E28" s="35"/>
      <c r="F28" s="35"/>
      <c r="G28" s="35"/>
      <c r="H28" s="35"/>
      <c r="I28" s="35"/>
      <c r="J28" s="35"/>
      <c r="K28" s="35"/>
      <c r="L28" s="35"/>
      <c r="M28" s="35"/>
      <c r="N28" s="129"/>
    </row>
    <row r="29" spans="2:14" ht="17.25" thickBot="1">
      <c r="B29" s="38"/>
      <c r="C29" s="133"/>
      <c r="D29" s="39" t="str">
        <f>IF('三菜'!I31&gt;"",'三菜'!I31,"")</f>
        <v>水果</v>
      </c>
      <c r="E29" s="39"/>
      <c r="F29" s="39"/>
      <c r="G29" s="39"/>
      <c r="H29" s="39"/>
      <c r="I29" s="39"/>
      <c r="J29" s="39"/>
      <c r="K29" s="39"/>
      <c r="L29" s="39"/>
      <c r="M29" s="39"/>
      <c r="N29" s="130"/>
    </row>
    <row r="30" spans="2:14" ht="16.5">
      <c r="B30" s="40">
        <f>IF('三菜'!B40&lt;&gt;"",'三菜'!B40,"")</f>
        <v>10</v>
      </c>
      <c r="C30" s="140" t="str">
        <f>RIGHT(IF('三菜'!B44&lt;&gt;"",'三菜'!B44,""),1)</f>
        <v>五</v>
      </c>
      <c r="D30" s="41">
        <f>IF('三菜'!D40&gt;"",'三菜'!D40,"")</f>
      </c>
      <c r="E30" s="42"/>
      <c r="F30" s="42"/>
      <c r="G30" s="42"/>
      <c r="H30" s="42"/>
      <c r="I30" s="42"/>
      <c r="J30" s="42"/>
      <c r="K30" s="42"/>
      <c r="L30" s="42"/>
      <c r="M30" s="42"/>
      <c r="N30" s="131"/>
    </row>
    <row r="31" spans="2:14" ht="16.5">
      <c r="B31" s="36" t="s">
        <v>6</v>
      </c>
      <c r="C31" s="135"/>
      <c r="D31" s="35" t="str">
        <f>IF('三菜'!E40&gt;"",'三菜'!E40,"")</f>
        <v>泡菜燒豆切</v>
      </c>
      <c r="E31" s="35"/>
      <c r="F31" s="35"/>
      <c r="G31" s="35"/>
      <c r="H31" s="35"/>
      <c r="I31" s="35"/>
      <c r="J31" s="35"/>
      <c r="K31" s="35"/>
      <c r="L31" s="35"/>
      <c r="M31" s="35"/>
      <c r="N31" s="129"/>
    </row>
    <row r="32" spans="2:14" ht="16.5">
      <c r="B32" s="36">
        <f>IF('三菜'!B42&lt;&gt;"",'三菜'!B42,"")</f>
        <v>18</v>
      </c>
      <c r="C32" s="135"/>
      <c r="D32" s="35" t="str">
        <f>IF('三菜'!F40&gt;"",'三菜'!F40,"")</f>
        <v>紅絲炒蛋</v>
      </c>
      <c r="E32" s="35"/>
      <c r="F32" s="35"/>
      <c r="G32" s="35"/>
      <c r="H32" s="35"/>
      <c r="I32" s="35"/>
      <c r="J32" s="35"/>
      <c r="K32" s="35"/>
      <c r="L32" s="35"/>
      <c r="M32" s="35"/>
      <c r="N32" s="129"/>
    </row>
    <row r="33" spans="2:14" ht="16.5">
      <c r="B33" s="36" t="s">
        <v>7</v>
      </c>
      <c r="C33" s="135"/>
      <c r="D33" s="35" t="str">
        <f>IF('三菜'!G40&gt;"",'三菜'!G40,"")</f>
        <v>炒油菜</v>
      </c>
      <c r="E33" s="35"/>
      <c r="F33" s="35"/>
      <c r="G33" s="35"/>
      <c r="H33" s="35"/>
      <c r="I33" s="35"/>
      <c r="J33" s="35"/>
      <c r="K33" s="35"/>
      <c r="L33" s="35"/>
      <c r="M33" s="35"/>
      <c r="N33" s="129"/>
    </row>
    <row r="34" spans="2:14" ht="16.5">
      <c r="B34" s="37"/>
      <c r="C34" s="135"/>
      <c r="D34" s="35" t="str">
        <f>IF('三菜'!H40&gt;"",'三菜'!H40,"")</f>
        <v>味噌豆腐湯</v>
      </c>
      <c r="E34" s="35"/>
      <c r="F34" s="35"/>
      <c r="G34" s="35"/>
      <c r="H34" s="35"/>
      <c r="I34" s="35"/>
      <c r="J34" s="35"/>
      <c r="K34" s="35"/>
      <c r="L34" s="35"/>
      <c r="M34" s="35"/>
      <c r="N34" s="129"/>
    </row>
    <row r="35" spans="2:14" ht="17.25" thickBot="1">
      <c r="B35" s="38"/>
      <c r="C35" s="133"/>
      <c r="D35" s="39">
        <f>IF('三菜'!I40&gt;"",'三菜'!I40,"")</f>
      </c>
      <c r="E35" s="39"/>
      <c r="F35" s="39"/>
      <c r="G35" s="39"/>
      <c r="H35" s="39"/>
      <c r="I35" s="39"/>
      <c r="J35" s="39"/>
      <c r="K35" s="39"/>
      <c r="L35" s="39"/>
      <c r="M35" s="39"/>
      <c r="N35" s="130"/>
    </row>
    <row r="37" ht="16.5">
      <c r="B37" t="s">
        <v>13</v>
      </c>
    </row>
    <row r="38" ht="16.5">
      <c r="B38" t="s">
        <v>14</v>
      </c>
    </row>
  </sheetData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workbookViewId="0" topLeftCell="A1">
      <selection activeCell="B36" sqref="B36:AJ42"/>
    </sheetView>
  </sheetViews>
  <sheetFormatPr defaultColWidth="9.00390625" defaultRowHeight="16.5"/>
  <cols>
    <col min="1" max="1" width="4.125" style="0" customWidth="1"/>
    <col min="2" max="7" width="4.375" style="0" customWidth="1"/>
    <col min="8" max="8" width="4.875" style="0" customWidth="1"/>
    <col min="9" max="14" width="4.375" style="0" customWidth="1"/>
    <col min="15" max="15" width="4.875" style="0" customWidth="1"/>
    <col min="16" max="21" width="4.375" style="0" customWidth="1"/>
    <col min="22" max="22" width="4.875" style="0" customWidth="1"/>
    <col min="23" max="28" width="4.375" style="0" customWidth="1"/>
    <col min="29" max="29" width="4.875" style="0" customWidth="1"/>
    <col min="30" max="30" width="4.125" style="0" customWidth="1"/>
    <col min="31" max="35" width="4.375" style="0" customWidth="1"/>
    <col min="36" max="36" width="4.875" style="0" customWidth="1"/>
    <col min="37" max="37" width="0.74609375" style="0" customWidth="1"/>
  </cols>
  <sheetData>
    <row r="1" spans="1:36" s="56" customFormat="1" ht="25.5" customHeight="1" thickBot="1">
      <c r="A1" s="168" t="str">
        <f>'三菜'!B1</f>
        <v>嘉義縣灣內國小 102學年度第1學期第8週午餐食譜設計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22" t="s">
        <v>59</v>
      </c>
      <c r="AF1" s="121"/>
      <c r="AG1" s="120"/>
      <c r="AH1" s="120"/>
      <c r="AI1" s="120"/>
      <c r="AJ1" s="120"/>
    </row>
    <row r="2" spans="1:52" s="57" customFormat="1" ht="13.5" customHeight="1">
      <c r="A2" s="230"/>
      <c r="B2" s="64" t="s">
        <v>0</v>
      </c>
      <c r="C2" s="61" t="str">
        <f>TRIM('三菜'!B4)</f>
        <v>10</v>
      </c>
      <c r="D2" s="62" t="s">
        <v>6</v>
      </c>
      <c r="E2" s="61" t="str">
        <f>TRIM('三菜'!B6)</f>
        <v>14</v>
      </c>
      <c r="F2" s="63" t="s">
        <v>7</v>
      </c>
      <c r="G2" s="228" t="str">
        <f>TRIM('三菜'!B8)</f>
        <v>星期一</v>
      </c>
      <c r="H2" s="229"/>
      <c r="I2" s="68" t="s">
        <v>0</v>
      </c>
      <c r="J2" s="61" t="str">
        <f>TRIM('三菜'!B13)</f>
        <v>10</v>
      </c>
      <c r="K2" s="62" t="s">
        <v>6</v>
      </c>
      <c r="L2" s="61" t="str">
        <f>TRIM('三菜'!B15)</f>
        <v>15</v>
      </c>
      <c r="M2" s="63" t="s">
        <v>7</v>
      </c>
      <c r="N2" s="228" t="str">
        <f>TRIM('三菜'!B17)</f>
        <v>星期二</v>
      </c>
      <c r="O2" s="229"/>
      <c r="P2" s="64" t="s">
        <v>0</v>
      </c>
      <c r="Q2" s="61" t="str">
        <f>TRIM('三菜'!B22)</f>
        <v>10</v>
      </c>
      <c r="R2" s="62" t="s">
        <v>6</v>
      </c>
      <c r="S2" s="61" t="str">
        <f>TRIM('三菜'!B24)</f>
        <v>16</v>
      </c>
      <c r="T2" s="63" t="s">
        <v>7</v>
      </c>
      <c r="U2" s="228" t="str">
        <f>TRIM('三菜'!B26)</f>
        <v>星期三</v>
      </c>
      <c r="V2" s="229"/>
      <c r="W2" s="64" t="s">
        <v>0</v>
      </c>
      <c r="X2" s="61" t="str">
        <f>TRIM('三菜'!B31)</f>
        <v>10</v>
      </c>
      <c r="Y2" s="62" t="s">
        <v>6</v>
      </c>
      <c r="Z2" s="61" t="str">
        <f>TRIM('三菜'!B33)</f>
        <v>17</v>
      </c>
      <c r="AA2" s="63" t="s">
        <v>7</v>
      </c>
      <c r="AB2" s="228" t="str">
        <f>TRIM('三菜'!B35)</f>
        <v>星期四</v>
      </c>
      <c r="AC2" s="229"/>
      <c r="AD2" s="64" t="s">
        <v>0</v>
      </c>
      <c r="AE2" s="61" t="str">
        <f>TRIM('三菜'!B40)</f>
        <v>10</v>
      </c>
      <c r="AF2" s="62" t="s">
        <v>6</v>
      </c>
      <c r="AG2" s="61" t="str">
        <f>TRIM('三菜'!B42)</f>
        <v>18</v>
      </c>
      <c r="AH2" s="63" t="s">
        <v>7</v>
      </c>
      <c r="AI2" s="228" t="str">
        <f>TRIM('三菜'!B44)</f>
        <v>星期五</v>
      </c>
      <c r="AJ2" s="229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</row>
    <row r="3" spans="1:52" ht="14.25" customHeight="1">
      <c r="A3" s="231"/>
      <c r="B3" s="65" t="s">
        <v>27</v>
      </c>
      <c r="C3" s="227" t="str">
        <f>TRIM('三菜'!B12)</f>
        <v>223</v>
      </c>
      <c r="D3" s="227"/>
      <c r="E3" s="227"/>
      <c r="F3" s="225" t="s">
        <v>28</v>
      </c>
      <c r="G3" s="225"/>
      <c r="H3" s="226"/>
      <c r="I3" s="69" t="s">
        <v>27</v>
      </c>
      <c r="J3" s="237" t="str">
        <f>TRIM('三菜'!B21)</f>
        <v>223</v>
      </c>
      <c r="K3" s="227"/>
      <c r="L3" s="227"/>
      <c r="M3" s="225" t="s">
        <v>28</v>
      </c>
      <c r="N3" s="225"/>
      <c r="O3" s="226"/>
      <c r="P3" s="65" t="s">
        <v>27</v>
      </c>
      <c r="Q3" s="227" t="str">
        <f>TRIM('三菜'!B30)</f>
        <v>223</v>
      </c>
      <c r="R3" s="227"/>
      <c r="S3" s="227"/>
      <c r="T3" s="225" t="s">
        <v>28</v>
      </c>
      <c r="U3" s="225"/>
      <c r="V3" s="226"/>
      <c r="W3" s="65" t="s">
        <v>27</v>
      </c>
      <c r="X3" s="227" t="str">
        <f>TRIM('三菜'!B39)</f>
        <v>223</v>
      </c>
      <c r="Y3" s="227"/>
      <c r="Z3" s="227"/>
      <c r="AA3" s="225" t="s">
        <v>28</v>
      </c>
      <c r="AB3" s="225"/>
      <c r="AC3" s="226"/>
      <c r="AD3" s="65" t="s">
        <v>27</v>
      </c>
      <c r="AE3" s="227" t="str">
        <f>TRIM('三菜'!B48)</f>
        <v>223</v>
      </c>
      <c r="AF3" s="227"/>
      <c r="AG3" s="227"/>
      <c r="AH3" s="225" t="s">
        <v>28</v>
      </c>
      <c r="AI3" s="225"/>
      <c r="AJ3" s="226"/>
      <c r="AK3" s="44"/>
      <c r="AL3" s="52"/>
      <c r="AM3" s="52"/>
      <c r="AN3" s="52"/>
      <c r="AO3" s="44"/>
      <c r="AP3" s="52"/>
      <c r="AQ3" s="52"/>
      <c r="AR3" s="52"/>
      <c r="AS3" s="44"/>
      <c r="AT3" s="52"/>
      <c r="AU3" s="52"/>
      <c r="AV3" s="52"/>
      <c r="AW3" s="44"/>
      <c r="AX3" s="52"/>
      <c r="AY3" s="52"/>
      <c r="AZ3" s="52"/>
    </row>
    <row r="4" spans="1:52" ht="14.25" customHeight="1">
      <c r="A4" s="231"/>
      <c r="B4" s="66" t="s">
        <v>2</v>
      </c>
      <c r="C4" s="238">
        <f>TRIM('三菜'!D4)</f>
      </c>
      <c r="D4" s="238"/>
      <c r="E4" s="238"/>
      <c r="F4" s="238"/>
      <c r="G4" s="238"/>
      <c r="H4" s="239"/>
      <c r="I4" s="70" t="s">
        <v>2</v>
      </c>
      <c r="J4" s="240">
        <f>TRIM('三菜'!D13)</f>
      </c>
      <c r="K4" s="241"/>
      <c r="L4" s="241"/>
      <c r="M4" s="241"/>
      <c r="N4" s="241"/>
      <c r="O4" s="242"/>
      <c r="P4" s="66" t="s">
        <v>2</v>
      </c>
      <c r="Q4" s="241">
        <f>TRIM('三菜'!D22)</f>
      </c>
      <c r="R4" s="241"/>
      <c r="S4" s="241"/>
      <c r="T4" s="241"/>
      <c r="U4" s="241"/>
      <c r="V4" s="242"/>
      <c r="W4" s="66" t="s">
        <v>2</v>
      </c>
      <c r="X4" s="241">
        <f>TRIM('三菜'!D31)</f>
      </c>
      <c r="Y4" s="241"/>
      <c r="Z4" s="241"/>
      <c r="AA4" s="241"/>
      <c r="AB4" s="241"/>
      <c r="AC4" s="242"/>
      <c r="AD4" s="66" t="s">
        <v>2</v>
      </c>
      <c r="AE4" s="241">
        <f>TRIM('三菜'!D40)</f>
      </c>
      <c r="AF4" s="241"/>
      <c r="AG4" s="241"/>
      <c r="AH4" s="241"/>
      <c r="AI4" s="241"/>
      <c r="AJ4" s="242"/>
      <c r="AK4" s="44"/>
      <c r="AL4" s="52"/>
      <c r="AM4" s="52"/>
      <c r="AN4" s="52"/>
      <c r="AO4" s="44"/>
      <c r="AP4" s="52"/>
      <c r="AQ4" s="52"/>
      <c r="AR4" s="52"/>
      <c r="AS4" s="44"/>
      <c r="AT4" s="52"/>
      <c r="AU4" s="52"/>
      <c r="AV4" s="52"/>
      <c r="AW4" s="44"/>
      <c r="AX4" s="52"/>
      <c r="AY4" s="52"/>
      <c r="AZ4" s="52"/>
    </row>
    <row r="5" spans="1:52" ht="12.75" customHeight="1" thickBot="1">
      <c r="A5" s="232"/>
      <c r="B5" s="60" t="s">
        <v>29</v>
      </c>
      <c r="C5" s="233" t="s">
        <v>30</v>
      </c>
      <c r="D5" s="234"/>
      <c r="E5" s="236"/>
      <c r="F5" s="233" t="s">
        <v>16</v>
      </c>
      <c r="G5" s="234"/>
      <c r="H5" s="235"/>
      <c r="I5" s="71" t="s">
        <v>29</v>
      </c>
      <c r="J5" s="233" t="s">
        <v>30</v>
      </c>
      <c r="K5" s="234"/>
      <c r="L5" s="236"/>
      <c r="M5" s="233" t="s">
        <v>16</v>
      </c>
      <c r="N5" s="234"/>
      <c r="O5" s="235"/>
      <c r="P5" s="67" t="s">
        <v>29</v>
      </c>
      <c r="Q5" s="233" t="s">
        <v>30</v>
      </c>
      <c r="R5" s="234"/>
      <c r="S5" s="236"/>
      <c r="T5" s="233" t="s">
        <v>16</v>
      </c>
      <c r="U5" s="234"/>
      <c r="V5" s="235"/>
      <c r="W5" s="67" t="s">
        <v>29</v>
      </c>
      <c r="X5" s="233" t="s">
        <v>30</v>
      </c>
      <c r="Y5" s="234"/>
      <c r="Z5" s="236"/>
      <c r="AA5" s="233" t="s">
        <v>16</v>
      </c>
      <c r="AB5" s="234"/>
      <c r="AC5" s="235"/>
      <c r="AD5" s="67" t="s">
        <v>29</v>
      </c>
      <c r="AE5" s="233" t="s">
        <v>30</v>
      </c>
      <c r="AF5" s="234"/>
      <c r="AG5" s="236"/>
      <c r="AH5" s="233" t="s">
        <v>16</v>
      </c>
      <c r="AI5" s="234"/>
      <c r="AJ5" s="235"/>
      <c r="AK5" s="44"/>
      <c r="AL5" s="52"/>
      <c r="AM5" s="52"/>
      <c r="AN5" s="52"/>
      <c r="AO5" s="44"/>
      <c r="AP5" s="52"/>
      <c r="AQ5" s="52"/>
      <c r="AR5" s="52"/>
      <c r="AS5" s="44"/>
      <c r="AT5" s="52"/>
      <c r="AU5" s="52"/>
      <c r="AV5" s="52"/>
      <c r="AW5" s="44"/>
      <c r="AX5" s="52"/>
      <c r="AY5" s="52"/>
      <c r="AZ5" s="52"/>
    </row>
    <row r="6" spans="1:52" ht="14.25" customHeight="1">
      <c r="A6" s="214" t="s">
        <v>3</v>
      </c>
      <c r="B6" s="216" t="str">
        <f>TRIM('三菜'!E4)</f>
        <v>花瓜肉燥</v>
      </c>
      <c r="C6" s="190" t="str">
        <f>'三菜'!E5</f>
        <v>絞肉 　　　　 　12Kg</v>
      </c>
      <c r="D6" s="190"/>
      <c r="E6" s="190"/>
      <c r="F6" s="190"/>
      <c r="G6" s="190"/>
      <c r="H6" s="217"/>
      <c r="I6" s="203" t="str">
        <f>TRIM('三菜'!E13)</f>
        <v>咖哩雞丁</v>
      </c>
      <c r="J6" s="209" t="str">
        <f>'三菜'!E14</f>
        <v>雞胸丁 　　　 　16Kg</v>
      </c>
      <c r="K6" s="210"/>
      <c r="L6" s="210"/>
      <c r="M6" s="210"/>
      <c r="N6" s="210"/>
      <c r="O6" s="211"/>
      <c r="P6" s="216" t="str">
        <f>TRIM('三菜'!E22)</f>
        <v>鹹豬肉蛋炒飯</v>
      </c>
      <c r="Q6" s="190" t="str">
        <f>'三菜'!E23</f>
        <v>鹹豬肉片 　　　　7Kg</v>
      </c>
      <c r="R6" s="190"/>
      <c r="S6" s="190"/>
      <c r="T6" s="190"/>
      <c r="U6" s="190"/>
      <c r="V6" s="191"/>
      <c r="W6" s="216" t="str">
        <f>TRIM('三菜'!E31)</f>
        <v>黃金柳葉魚</v>
      </c>
      <c r="X6" s="190" t="str">
        <f>'三菜'!E32</f>
        <v>柳葉魚(裹粉)  　470尾</v>
      </c>
      <c r="Y6" s="190"/>
      <c r="Z6" s="190"/>
      <c r="AA6" s="190"/>
      <c r="AB6" s="190"/>
      <c r="AC6" s="191"/>
      <c r="AD6" s="216" t="str">
        <f>TRIM('三菜'!E40)</f>
        <v>泡菜燒豆切</v>
      </c>
      <c r="AE6" s="190" t="str">
        <f>'三菜'!E41</f>
        <v>高麗菜切 　　　　8Kg</v>
      </c>
      <c r="AF6" s="190"/>
      <c r="AG6" s="190"/>
      <c r="AH6" s="190"/>
      <c r="AI6" s="190"/>
      <c r="AJ6" s="191"/>
      <c r="AK6" s="53"/>
      <c r="AL6" s="45"/>
      <c r="AM6" s="46"/>
      <c r="AN6" s="44"/>
      <c r="AO6" s="53"/>
      <c r="AP6" s="45"/>
      <c r="AQ6" s="46"/>
      <c r="AR6" s="44"/>
      <c r="AS6" s="53"/>
      <c r="AT6" s="45"/>
      <c r="AU6" s="46"/>
      <c r="AV6" s="44"/>
      <c r="AW6" s="53"/>
      <c r="AX6" s="45"/>
      <c r="AY6" s="46"/>
      <c r="AZ6" s="45"/>
    </row>
    <row r="7" spans="1:52" ht="14.25" customHeight="1">
      <c r="A7" s="214"/>
      <c r="B7" s="195"/>
      <c r="C7" s="188" t="str">
        <f>'三菜'!E6</f>
        <v>豆干丁 　　　　　5Kg</v>
      </c>
      <c r="D7" s="188"/>
      <c r="E7" s="188"/>
      <c r="F7" s="188"/>
      <c r="G7" s="188"/>
      <c r="H7" s="206"/>
      <c r="I7" s="204"/>
      <c r="J7" s="206" t="str">
        <f>'三菜'!E15</f>
        <v>馬鈴薯中丁 　　　6Kg</v>
      </c>
      <c r="K7" s="207"/>
      <c r="L7" s="207"/>
      <c r="M7" s="207"/>
      <c r="N7" s="207"/>
      <c r="O7" s="208"/>
      <c r="P7" s="195"/>
      <c r="Q7" s="188" t="str">
        <f>'三菜'!E24</f>
        <v>三色丁 　　　　　6Kg</v>
      </c>
      <c r="R7" s="188"/>
      <c r="S7" s="188"/>
      <c r="T7" s="188"/>
      <c r="U7" s="188"/>
      <c r="V7" s="189"/>
      <c r="W7" s="195"/>
      <c r="X7" s="188">
        <f>'三菜'!E33</f>
        <v>0</v>
      </c>
      <c r="Y7" s="188"/>
      <c r="Z7" s="188"/>
      <c r="AA7" s="188"/>
      <c r="AB7" s="188"/>
      <c r="AC7" s="189"/>
      <c r="AD7" s="195"/>
      <c r="AE7" s="188" t="str">
        <f>'三菜'!E42</f>
        <v>豆薯切片 　　　　3Kg</v>
      </c>
      <c r="AF7" s="188"/>
      <c r="AG7" s="188"/>
      <c r="AH7" s="188"/>
      <c r="AI7" s="188"/>
      <c r="AJ7" s="189"/>
      <c r="AK7" s="55"/>
      <c r="AL7" s="45"/>
      <c r="AM7" s="46"/>
      <c r="AN7" s="44"/>
      <c r="AO7" s="53"/>
      <c r="AP7" s="45"/>
      <c r="AQ7" s="46"/>
      <c r="AR7" s="44"/>
      <c r="AS7" s="53"/>
      <c r="AT7" s="45"/>
      <c r="AU7" s="46"/>
      <c r="AV7" s="44"/>
      <c r="AW7" s="53"/>
      <c r="AX7" s="45"/>
      <c r="AY7" s="46"/>
      <c r="AZ7" s="45"/>
    </row>
    <row r="8" spans="1:52" ht="14.25" customHeight="1">
      <c r="A8" s="214"/>
      <c r="B8" s="195"/>
      <c r="C8" s="188" t="str">
        <f>'三菜'!E7</f>
        <v>碎花瓜 　　　　　5Kg</v>
      </c>
      <c r="D8" s="188"/>
      <c r="E8" s="188"/>
      <c r="F8" s="188"/>
      <c r="G8" s="188"/>
      <c r="H8" s="206"/>
      <c r="I8" s="204"/>
      <c r="J8" s="206" t="str">
        <f>'三菜'!E16</f>
        <v>洋蔥中丁 　　　　2Kg</v>
      </c>
      <c r="K8" s="207"/>
      <c r="L8" s="207"/>
      <c r="M8" s="207"/>
      <c r="N8" s="207"/>
      <c r="O8" s="208"/>
      <c r="P8" s="195"/>
      <c r="Q8" s="188" t="str">
        <f>'三菜'!E25</f>
        <v>蛋 　　　　　　　6Kg</v>
      </c>
      <c r="R8" s="188"/>
      <c r="S8" s="188"/>
      <c r="T8" s="188"/>
      <c r="U8" s="188"/>
      <c r="V8" s="189"/>
      <c r="W8" s="195"/>
      <c r="X8" s="188">
        <f>'三菜'!E34</f>
        <v>0</v>
      </c>
      <c r="Y8" s="188"/>
      <c r="Z8" s="188"/>
      <c r="AA8" s="188"/>
      <c r="AB8" s="188"/>
      <c r="AC8" s="189"/>
      <c r="AD8" s="195"/>
      <c r="AE8" s="188" t="str">
        <f>'三菜'!E43</f>
        <v>泡菜(愛之味 　 　3Kg</v>
      </c>
      <c r="AF8" s="188"/>
      <c r="AG8" s="188"/>
      <c r="AH8" s="188"/>
      <c r="AI8" s="188"/>
      <c r="AJ8" s="189"/>
      <c r="AK8" s="55"/>
      <c r="AL8" s="45"/>
      <c r="AM8" s="46"/>
      <c r="AN8" s="44"/>
      <c r="AO8" s="53"/>
      <c r="AP8" s="45"/>
      <c r="AQ8" s="46"/>
      <c r="AR8" s="44"/>
      <c r="AS8" s="53"/>
      <c r="AT8" s="45"/>
      <c r="AU8" s="46"/>
      <c r="AV8" s="44"/>
      <c r="AW8" s="53"/>
      <c r="AX8" s="45"/>
      <c r="AY8" s="46"/>
      <c r="AZ8" s="45"/>
    </row>
    <row r="9" spans="1:52" ht="14.25" customHeight="1">
      <c r="A9" s="214"/>
      <c r="B9" s="195"/>
      <c r="C9" s="190" t="str">
        <f>'三菜'!E8</f>
        <v>油蔥酥(斤) 　 　　1包</v>
      </c>
      <c r="D9" s="190"/>
      <c r="E9" s="190"/>
      <c r="F9" s="190"/>
      <c r="G9" s="190"/>
      <c r="H9" s="217"/>
      <c r="I9" s="204"/>
      <c r="J9" s="206" t="str">
        <f>'三菜'!E17</f>
        <v>紅蘿蔔中丁 　　　2Kg</v>
      </c>
      <c r="K9" s="207"/>
      <c r="L9" s="207"/>
      <c r="M9" s="207"/>
      <c r="N9" s="207"/>
      <c r="O9" s="208"/>
      <c r="P9" s="195"/>
      <c r="Q9" s="188" t="str">
        <f>'三菜'!E26</f>
        <v>玉米粒 　　　　　3Kg</v>
      </c>
      <c r="R9" s="188"/>
      <c r="S9" s="188"/>
      <c r="T9" s="188"/>
      <c r="U9" s="188"/>
      <c r="V9" s="189"/>
      <c r="W9" s="195"/>
      <c r="X9" s="188">
        <f>'三菜'!E35</f>
        <v>0</v>
      </c>
      <c r="Y9" s="188"/>
      <c r="Z9" s="188"/>
      <c r="AA9" s="188"/>
      <c r="AB9" s="188"/>
      <c r="AC9" s="189"/>
      <c r="AD9" s="195"/>
      <c r="AE9" s="188" t="str">
        <f>'三菜'!E44</f>
        <v>豆切 　　　　　2.5Kg</v>
      </c>
      <c r="AF9" s="188"/>
      <c r="AG9" s="188"/>
      <c r="AH9" s="188"/>
      <c r="AI9" s="188"/>
      <c r="AJ9" s="189"/>
      <c r="AK9" s="55"/>
      <c r="AL9" s="47"/>
      <c r="AM9" s="46"/>
      <c r="AN9" s="44"/>
      <c r="AO9" s="53"/>
      <c r="AP9" s="45"/>
      <c r="AQ9" s="46"/>
      <c r="AR9" s="44"/>
      <c r="AS9" s="53"/>
      <c r="AT9" s="45"/>
      <c r="AU9" s="46"/>
      <c r="AV9" s="44"/>
      <c r="AW9" s="53"/>
      <c r="AX9" s="45"/>
      <c r="AY9" s="46"/>
      <c r="AZ9" s="45"/>
    </row>
    <row r="10" spans="1:52" ht="14.25" customHeight="1">
      <c r="A10" s="214"/>
      <c r="B10" s="195"/>
      <c r="C10" s="188">
        <f>'三菜'!E9</f>
        <v>0</v>
      </c>
      <c r="D10" s="188"/>
      <c r="E10" s="188"/>
      <c r="F10" s="188"/>
      <c r="G10" s="188"/>
      <c r="H10" s="206"/>
      <c r="I10" s="204"/>
      <c r="J10" s="206" t="str">
        <f>'三菜'!E18</f>
        <v>咖哩粉 　　　　 自備</v>
      </c>
      <c r="K10" s="207"/>
      <c r="L10" s="207"/>
      <c r="M10" s="207"/>
      <c r="N10" s="207"/>
      <c r="O10" s="208"/>
      <c r="P10" s="195"/>
      <c r="Q10" s="188" t="str">
        <f>'三菜'!F23</f>
        <v>洋蔥小丁 　　　　3Kg</v>
      </c>
      <c r="R10" s="188"/>
      <c r="S10" s="188"/>
      <c r="T10" s="188"/>
      <c r="U10" s="188"/>
      <c r="V10" s="189"/>
      <c r="W10" s="195"/>
      <c r="X10" s="188">
        <f>'三菜'!E36</f>
        <v>0</v>
      </c>
      <c r="Y10" s="188"/>
      <c r="Z10" s="188"/>
      <c r="AA10" s="188"/>
      <c r="AB10" s="188"/>
      <c r="AC10" s="189"/>
      <c r="AD10" s="195"/>
      <c r="AE10" s="188" t="str">
        <f>'三菜'!E45</f>
        <v>青蔥段 　　　　0.3Kg</v>
      </c>
      <c r="AF10" s="188"/>
      <c r="AG10" s="188"/>
      <c r="AH10" s="188"/>
      <c r="AI10" s="188"/>
      <c r="AJ10" s="189"/>
      <c r="AK10" s="55"/>
      <c r="AL10" s="45"/>
      <c r="AM10" s="46"/>
      <c r="AN10" s="44"/>
      <c r="AO10" s="53"/>
      <c r="AP10" s="45"/>
      <c r="AQ10" s="46"/>
      <c r="AR10" s="44"/>
      <c r="AS10" s="53"/>
      <c r="AT10" s="45"/>
      <c r="AU10" s="46"/>
      <c r="AV10" s="44"/>
      <c r="AW10" s="53"/>
      <c r="AX10" s="45"/>
      <c r="AY10" s="46"/>
      <c r="AZ10" s="45"/>
    </row>
    <row r="11" spans="1:52" ht="14.25" customHeight="1">
      <c r="A11" s="214"/>
      <c r="B11" s="195"/>
      <c r="C11" s="188">
        <f>'三菜'!E10</f>
        <v>0</v>
      </c>
      <c r="D11" s="188"/>
      <c r="E11" s="188"/>
      <c r="F11" s="188"/>
      <c r="G11" s="188"/>
      <c r="H11" s="206"/>
      <c r="I11" s="204"/>
      <c r="J11" s="206">
        <f>'三菜'!E19</f>
        <v>0</v>
      </c>
      <c r="K11" s="207"/>
      <c r="L11" s="207"/>
      <c r="M11" s="207"/>
      <c r="N11" s="207"/>
      <c r="O11" s="208"/>
      <c r="P11" s="195"/>
      <c r="Q11" s="188" t="str">
        <f>'三菜'!F24</f>
        <v>青蔥珠 　　　　0.3Kg</v>
      </c>
      <c r="R11" s="188"/>
      <c r="S11" s="188"/>
      <c r="T11" s="188"/>
      <c r="U11" s="188"/>
      <c r="V11" s="189"/>
      <c r="W11" s="195"/>
      <c r="X11" s="188">
        <f>'三菜'!E37</f>
        <v>0</v>
      </c>
      <c r="Y11" s="188"/>
      <c r="Z11" s="188"/>
      <c r="AA11" s="188"/>
      <c r="AB11" s="188"/>
      <c r="AC11" s="189"/>
      <c r="AD11" s="195"/>
      <c r="AE11" s="188">
        <f>'三菜'!E46</f>
        <v>0</v>
      </c>
      <c r="AF11" s="188"/>
      <c r="AG11" s="188"/>
      <c r="AH11" s="188"/>
      <c r="AI11" s="188"/>
      <c r="AJ11" s="189"/>
      <c r="AK11" s="55"/>
      <c r="AL11" s="45"/>
      <c r="AM11" s="46"/>
      <c r="AN11" s="44"/>
      <c r="AO11" s="53"/>
      <c r="AP11" s="45"/>
      <c r="AQ11" s="46"/>
      <c r="AR11" s="44"/>
      <c r="AS11" s="53"/>
      <c r="AT11" s="45"/>
      <c r="AU11" s="46"/>
      <c r="AV11" s="44"/>
      <c r="AW11" s="53"/>
      <c r="AX11" s="45"/>
      <c r="AY11" s="46"/>
      <c r="AZ11" s="45"/>
    </row>
    <row r="12" spans="1:52" ht="14.25" customHeight="1">
      <c r="A12" s="214"/>
      <c r="B12" s="195"/>
      <c r="C12" s="190">
        <f>'三菜'!E11</f>
        <v>0</v>
      </c>
      <c r="D12" s="190"/>
      <c r="E12" s="190"/>
      <c r="F12" s="190"/>
      <c r="G12" s="190"/>
      <c r="H12" s="217"/>
      <c r="I12" s="204"/>
      <c r="J12" s="206">
        <f>'三菜'!E20</f>
        <v>0</v>
      </c>
      <c r="K12" s="207"/>
      <c r="L12" s="207"/>
      <c r="M12" s="207"/>
      <c r="N12" s="207"/>
      <c r="O12" s="208"/>
      <c r="P12" s="195"/>
      <c r="Q12" s="188" t="str">
        <f>'三菜'!F25</f>
        <v>蒜末 　　　　　0.3Kg</v>
      </c>
      <c r="R12" s="188"/>
      <c r="S12" s="188"/>
      <c r="T12" s="188"/>
      <c r="U12" s="188"/>
      <c r="V12" s="189"/>
      <c r="W12" s="195"/>
      <c r="X12" s="188">
        <f>'三菜'!E38</f>
        <v>0</v>
      </c>
      <c r="Y12" s="188"/>
      <c r="Z12" s="188"/>
      <c r="AA12" s="188"/>
      <c r="AB12" s="188"/>
      <c r="AC12" s="189"/>
      <c r="AD12" s="195"/>
      <c r="AE12" s="188">
        <f>'三菜'!E47</f>
        <v>0</v>
      </c>
      <c r="AF12" s="188"/>
      <c r="AG12" s="188"/>
      <c r="AH12" s="188"/>
      <c r="AI12" s="188"/>
      <c r="AJ12" s="189"/>
      <c r="AK12" s="55"/>
      <c r="AL12" s="45"/>
      <c r="AM12" s="46"/>
      <c r="AN12" s="44"/>
      <c r="AO12" s="53"/>
      <c r="AP12" s="45"/>
      <c r="AQ12" s="46"/>
      <c r="AR12" s="44"/>
      <c r="AS12" s="53"/>
      <c r="AT12" s="45"/>
      <c r="AU12" s="46"/>
      <c r="AV12" s="44"/>
      <c r="AW12" s="53"/>
      <c r="AX12" s="45"/>
      <c r="AY12" s="46"/>
      <c r="AZ12" s="45"/>
    </row>
    <row r="13" spans="1:52" ht="14.25" customHeight="1" thickBot="1">
      <c r="A13" s="215"/>
      <c r="B13" s="197"/>
      <c r="C13" s="188">
        <f>'三菜'!E12</f>
        <v>0</v>
      </c>
      <c r="D13" s="188"/>
      <c r="E13" s="188"/>
      <c r="F13" s="188"/>
      <c r="G13" s="188"/>
      <c r="H13" s="206"/>
      <c r="I13" s="205"/>
      <c r="J13" s="200">
        <f>'三菜'!E21</f>
        <v>0</v>
      </c>
      <c r="K13" s="201"/>
      <c r="L13" s="201"/>
      <c r="M13" s="201"/>
      <c r="N13" s="201"/>
      <c r="O13" s="202"/>
      <c r="P13" s="196"/>
      <c r="Q13" s="188">
        <f>'三菜'!E30</f>
        <v>0</v>
      </c>
      <c r="R13" s="188"/>
      <c r="S13" s="188"/>
      <c r="T13" s="188"/>
      <c r="U13" s="188"/>
      <c r="V13" s="189"/>
      <c r="W13" s="196"/>
      <c r="X13" s="188">
        <f>'三菜'!E39</f>
        <v>0</v>
      </c>
      <c r="Y13" s="188"/>
      <c r="Z13" s="188"/>
      <c r="AA13" s="188"/>
      <c r="AB13" s="188"/>
      <c r="AC13" s="189"/>
      <c r="AD13" s="196"/>
      <c r="AE13" s="188">
        <f>'三菜'!E48</f>
        <v>0</v>
      </c>
      <c r="AF13" s="188"/>
      <c r="AG13" s="188"/>
      <c r="AH13" s="188"/>
      <c r="AI13" s="188"/>
      <c r="AJ13" s="189"/>
      <c r="AK13" s="55"/>
      <c r="AL13" s="45"/>
      <c r="AM13" s="46"/>
      <c r="AN13" s="44"/>
      <c r="AO13" s="53"/>
      <c r="AP13" s="45"/>
      <c r="AQ13" s="46"/>
      <c r="AR13" s="44"/>
      <c r="AS13" s="53"/>
      <c r="AT13" s="45"/>
      <c r="AU13" s="46"/>
      <c r="AV13" s="44"/>
      <c r="AW13" s="53"/>
      <c r="AX13" s="45"/>
      <c r="AY13" s="46"/>
      <c r="AZ13" s="45"/>
    </row>
    <row r="14" spans="1:52" ht="14.25" customHeight="1">
      <c r="A14" s="218" t="s">
        <v>4</v>
      </c>
      <c r="B14" s="194" t="str">
        <f>TRIM('三菜'!F4)</f>
        <v>五彩快炒</v>
      </c>
      <c r="C14" s="192" t="str">
        <f>'三菜'!F5</f>
        <v>小黃瓜片 　 　　10Kg</v>
      </c>
      <c r="D14" s="192"/>
      <c r="E14" s="192"/>
      <c r="F14" s="192"/>
      <c r="G14" s="192"/>
      <c r="H14" s="193"/>
      <c r="I14" s="203" t="str">
        <f>TRIM('三菜'!F13)</f>
        <v>炒筍茸</v>
      </c>
      <c r="J14" s="209" t="str">
        <f>'三菜'!F14</f>
        <v>筍茸 　　　 　　16Kg</v>
      </c>
      <c r="K14" s="210"/>
      <c r="L14" s="210"/>
      <c r="M14" s="210"/>
      <c r="N14" s="210"/>
      <c r="O14" s="211"/>
      <c r="P14" s="194" t="str">
        <f>TRIM('三菜'!G22)</f>
        <v>蒸千禧卷</v>
      </c>
      <c r="Q14" s="192" t="str">
        <f>'三菜'!G23</f>
        <v>千禧卷 　　　　235個</v>
      </c>
      <c r="R14" s="192"/>
      <c r="S14" s="192"/>
      <c r="T14" s="192"/>
      <c r="U14" s="192"/>
      <c r="V14" s="193"/>
      <c r="W14" s="194" t="str">
        <f>TRIM('三菜'!F31)</f>
        <v>蔥燒豆腐</v>
      </c>
      <c r="X14" s="192" t="str">
        <f>'三菜'!F32</f>
        <v>粗豆腐6.5k 　 　3.5板</v>
      </c>
      <c r="Y14" s="192"/>
      <c r="Z14" s="192"/>
      <c r="AA14" s="192"/>
      <c r="AB14" s="192"/>
      <c r="AC14" s="193"/>
      <c r="AD14" s="194" t="str">
        <f>TRIM('三菜'!F40)</f>
        <v>紅絲炒蛋</v>
      </c>
      <c r="AE14" s="192" t="str">
        <f>'三菜'!F41</f>
        <v>蛋 　　　　 　　12Kg</v>
      </c>
      <c r="AF14" s="192"/>
      <c r="AG14" s="192"/>
      <c r="AH14" s="192"/>
      <c r="AI14" s="192"/>
      <c r="AJ14" s="193"/>
      <c r="AK14" s="53"/>
      <c r="AL14" s="45"/>
      <c r="AM14" s="46"/>
      <c r="AN14" s="44"/>
      <c r="AO14" s="53"/>
      <c r="AP14" s="45"/>
      <c r="AQ14" s="46"/>
      <c r="AR14" s="44"/>
      <c r="AS14" s="53"/>
      <c r="AT14" s="45"/>
      <c r="AU14" s="46"/>
      <c r="AV14" s="44"/>
      <c r="AW14" s="53"/>
      <c r="AX14" s="45"/>
      <c r="AY14" s="46"/>
      <c r="AZ14" s="45"/>
    </row>
    <row r="15" spans="1:52" ht="14.25" customHeight="1">
      <c r="A15" s="214"/>
      <c r="B15" s="195"/>
      <c r="C15" s="206" t="str">
        <f>'三菜'!F6</f>
        <v>竹筍片 　　　　　5Kg</v>
      </c>
      <c r="D15" s="207"/>
      <c r="E15" s="207"/>
      <c r="F15" s="207"/>
      <c r="G15" s="207"/>
      <c r="H15" s="208"/>
      <c r="I15" s="204"/>
      <c r="J15" s="206" t="str">
        <f>'三菜'!F15</f>
        <v>絞肉 　　　　　　2Kg</v>
      </c>
      <c r="K15" s="207"/>
      <c r="L15" s="207"/>
      <c r="M15" s="207"/>
      <c r="N15" s="207"/>
      <c r="O15" s="208"/>
      <c r="P15" s="195"/>
      <c r="Q15" s="188" t="e">
        <f>三菜!#REF!</f>
        <v>#REF!</v>
      </c>
      <c r="R15" s="188"/>
      <c r="S15" s="188"/>
      <c r="T15" s="188"/>
      <c r="U15" s="188"/>
      <c r="V15" s="189"/>
      <c r="W15" s="195"/>
      <c r="X15" s="188" t="str">
        <f>'三菜'!F33</f>
        <v>絞肉 　　　　　　2Kg</v>
      </c>
      <c r="Y15" s="188"/>
      <c r="Z15" s="188"/>
      <c r="AA15" s="188"/>
      <c r="AB15" s="188"/>
      <c r="AC15" s="189"/>
      <c r="AD15" s="195"/>
      <c r="AE15" s="188" t="str">
        <f>'三菜'!F42</f>
        <v>紅蘿蔔絲 　　　　9Kg</v>
      </c>
      <c r="AF15" s="188"/>
      <c r="AG15" s="188"/>
      <c r="AH15" s="188"/>
      <c r="AI15" s="188"/>
      <c r="AJ15" s="189"/>
      <c r="AK15" s="55"/>
      <c r="AL15" s="45"/>
      <c r="AM15" s="46"/>
      <c r="AN15" s="44"/>
      <c r="AO15" s="53"/>
      <c r="AP15" s="45"/>
      <c r="AQ15" s="46"/>
      <c r="AR15" s="44"/>
      <c r="AS15" s="53"/>
      <c r="AT15" s="45"/>
      <c r="AU15" s="46"/>
      <c r="AV15" s="44"/>
      <c r="AW15" s="53"/>
      <c r="AX15" s="45"/>
      <c r="AY15" s="46"/>
      <c r="AZ15" s="45"/>
    </row>
    <row r="16" spans="1:52" ht="14.25" customHeight="1">
      <c r="A16" s="214"/>
      <c r="B16" s="195"/>
      <c r="C16" s="206" t="str">
        <f>'三菜'!F7</f>
        <v>火腿片切條 　　　3Kg</v>
      </c>
      <c r="D16" s="207"/>
      <c r="E16" s="207"/>
      <c r="F16" s="207"/>
      <c r="G16" s="207"/>
      <c r="H16" s="208"/>
      <c r="I16" s="204"/>
      <c r="J16" s="206" t="str">
        <f>'三菜'!F16</f>
        <v>朴菜(切) 　　　　1Kg</v>
      </c>
      <c r="K16" s="207"/>
      <c r="L16" s="207"/>
      <c r="M16" s="207"/>
      <c r="N16" s="207"/>
      <c r="O16" s="208"/>
      <c r="P16" s="195"/>
      <c r="Q16" s="188" t="e">
        <f>三菜!#REF!</f>
        <v>#REF!</v>
      </c>
      <c r="R16" s="188"/>
      <c r="S16" s="188"/>
      <c r="T16" s="188"/>
      <c r="U16" s="188"/>
      <c r="V16" s="189"/>
      <c r="W16" s="195"/>
      <c r="X16" s="188" t="str">
        <f>'三菜'!F34</f>
        <v>豆豉 　　　　　0.6Kg</v>
      </c>
      <c r="Y16" s="188"/>
      <c r="Z16" s="188"/>
      <c r="AA16" s="188"/>
      <c r="AB16" s="188"/>
      <c r="AC16" s="189"/>
      <c r="AD16" s="195"/>
      <c r="AE16" s="188">
        <f>'三菜'!F43</f>
        <v>0</v>
      </c>
      <c r="AF16" s="188"/>
      <c r="AG16" s="188"/>
      <c r="AH16" s="188"/>
      <c r="AI16" s="188"/>
      <c r="AJ16" s="189"/>
      <c r="AK16" s="55"/>
      <c r="AL16" s="45"/>
      <c r="AM16" s="46"/>
      <c r="AN16" s="44"/>
      <c r="AO16" s="53"/>
      <c r="AP16" s="45"/>
      <c r="AQ16" s="46"/>
      <c r="AR16" s="44"/>
      <c r="AS16" s="53"/>
      <c r="AT16" s="45"/>
      <c r="AU16" s="46"/>
      <c r="AV16" s="44"/>
      <c r="AW16" s="53"/>
      <c r="AX16" s="45"/>
      <c r="AY16" s="46"/>
      <c r="AZ16" s="45"/>
    </row>
    <row r="17" spans="1:52" ht="14.25" customHeight="1">
      <c r="A17" s="214"/>
      <c r="B17" s="195"/>
      <c r="C17" s="206" t="str">
        <f>'三菜'!F8</f>
        <v>紅蘿蔔片 　　　　1Kg</v>
      </c>
      <c r="D17" s="207"/>
      <c r="E17" s="207"/>
      <c r="F17" s="207"/>
      <c r="G17" s="207"/>
      <c r="H17" s="208"/>
      <c r="I17" s="204"/>
      <c r="J17" s="206">
        <f>'三菜'!F17</f>
        <v>0</v>
      </c>
      <c r="K17" s="207"/>
      <c r="L17" s="207"/>
      <c r="M17" s="207"/>
      <c r="N17" s="207"/>
      <c r="O17" s="208"/>
      <c r="P17" s="195"/>
      <c r="Q17" s="188">
        <f>'三菜'!F26</f>
        <v>0</v>
      </c>
      <c r="R17" s="188"/>
      <c r="S17" s="188"/>
      <c r="T17" s="188"/>
      <c r="U17" s="188"/>
      <c r="V17" s="189"/>
      <c r="W17" s="195"/>
      <c r="X17" s="188" t="str">
        <f>'三菜'!F35</f>
        <v>青蔥珠 　　　　0.3Kg</v>
      </c>
      <c r="Y17" s="188"/>
      <c r="Z17" s="188"/>
      <c r="AA17" s="188"/>
      <c r="AB17" s="188"/>
      <c r="AC17" s="189"/>
      <c r="AD17" s="195"/>
      <c r="AE17" s="188">
        <f>'三菜'!F44</f>
        <v>0</v>
      </c>
      <c r="AF17" s="188"/>
      <c r="AG17" s="188"/>
      <c r="AH17" s="188"/>
      <c r="AI17" s="188"/>
      <c r="AJ17" s="189"/>
      <c r="AK17" s="55"/>
      <c r="AL17" s="45"/>
      <c r="AM17" s="46"/>
      <c r="AN17" s="44"/>
      <c r="AO17" s="53"/>
      <c r="AP17" s="45"/>
      <c r="AQ17" s="46"/>
      <c r="AR17" s="44"/>
      <c r="AS17" s="53"/>
      <c r="AT17" s="45"/>
      <c r="AU17" s="46"/>
      <c r="AV17" s="44"/>
      <c r="AW17" s="53"/>
      <c r="AX17" s="45"/>
      <c r="AY17" s="46"/>
      <c r="AZ17" s="45"/>
    </row>
    <row r="18" spans="1:52" ht="14.25" customHeight="1">
      <c r="A18" s="214"/>
      <c r="B18" s="195"/>
      <c r="C18" s="206" t="str">
        <f>'三菜'!F9</f>
        <v>鮑魚菇片 　　　　1Kg</v>
      </c>
      <c r="D18" s="207"/>
      <c r="E18" s="207"/>
      <c r="F18" s="207"/>
      <c r="G18" s="207"/>
      <c r="H18" s="208"/>
      <c r="I18" s="204"/>
      <c r="J18" s="206">
        <f>'三菜'!F18</f>
        <v>0</v>
      </c>
      <c r="K18" s="207"/>
      <c r="L18" s="207"/>
      <c r="M18" s="207"/>
      <c r="N18" s="207"/>
      <c r="O18" s="208"/>
      <c r="P18" s="195"/>
      <c r="Q18" s="188">
        <f>'三菜'!F27</f>
        <v>0</v>
      </c>
      <c r="R18" s="188"/>
      <c r="S18" s="188"/>
      <c r="T18" s="188"/>
      <c r="U18" s="188"/>
      <c r="V18" s="189"/>
      <c r="W18" s="195"/>
      <c r="X18" s="188" t="str">
        <f>'三菜'!F36</f>
        <v>辣椒 　　　　　0.1Kg</v>
      </c>
      <c r="Y18" s="188"/>
      <c r="Z18" s="188"/>
      <c r="AA18" s="188"/>
      <c r="AB18" s="188"/>
      <c r="AC18" s="189"/>
      <c r="AD18" s="195"/>
      <c r="AE18" s="188">
        <f>'三菜'!F45</f>
        <v>0</v>
      </c>
      <c r="AF18" s="188"/>
      <c r="AG18" s="188"/>
      <c r="AH18" s="188"/>
      <c r="AI18" s="188"/>
      <c r="AJ18" s="189"/>
      <c r="AK18" s="55"/>
      <c r="AL18" s="45"/>
      <c r="AM18" s="46"/>
      <c r="AN18" s="44"/>
      <c r="AO18" s="53"/>
      <c r="AP18" s="45"/>
      <c r="AQ18" s="46"/>
      <c r="AR18" s="44"/>
      <c r="AS18" s="53"/>
      <c r="AT18" s="45"/>
      <c r="AU18" s="46"/>
      <c r="AV18" s="44"/>
      <c r="AW18" s="53"/>
      <c r="AX18" s="45"/>
      <c r="AY18" s="46"/>
      <c r="AZ18" s="45"/>
    </row>
    <row r="19" spans="1:52" ht="14.25" customHeight="1">
      <c r="A19" s="214"/>
      <c r="B19" s="195"/>
      <c r="C19" s="206">
        <f>'三菜'!F10</f>
        <v>0</v>
      </c>
      <c r="D19" s="207"/>
      <c r="E19" s="207"/>
      <c r="F19" s="207"/>
      <c r="G19" s="207"/>
      <c r="H19" s="208"/>
      <c r="I19" s="204"/>
      <c r="J19" s="206">
        <f>'三菜'!F19</f>
        <v>0</v>
      </c>
      <c r="K19" s="207"/>
      <c r="L19" s="207"/>
      <c r="M19" s="207"/>
      <c r="N19" s="207"/>
      <c r="O19" s="208"/>
      <c r="P19" s="195"/>
      <c r="Q19" s="188">
        <f>'三菜'!F28</f>
        <v>0</v>
      </c>
      <c r="R19" s="188"/>
      <c r="S19" s="188"/>
      <c r="T19" s="188"/>
      <c r="U19" s="188"/>
      <c r="V19" s="189"/>
      <c r="W19" s="195"/>
      <c r="X19" s="188">
        <f>'三菜'!F37</f>
        <v>0</v>
      </c>
      <c r="Y19" s="188"/>
      <c r="Z19" s="188"/>
      <c r="AA19" s="188"/>
      <c r="AB19" s="188"/>
      <c r="AC19" s="189"/>
      <c r="AD19" s="195"/>
      <c r="AE19" s="188">
        <f>'三菜'!F46</f>
        <v>0</v>
      </c>
      <c r="AF19" s="188"/>
      <c r="AG19" s="188"/>
      <c r="AH19" s="188"/>
      <c r="AI19" s="188"/>
      <c r="AJ19" s="189"/>
      <c r="AK19" s="55"/>
      <c r="AL19" s="45"/>
      <c r="AM19" s="46"/>
      <c r="AN19" s="44"/>
      <c r="AO19" s="53"/>
      <c r="AP19" s="45"/>
      <c r="AQ19" s="46"/>
      <c r="AR19" s="44"/>
      <c r="AS19" s="53"/>
      <c r="AT19" s="45"/>
      <c r="AU19" s="46"/>
      <c r="AV19" s="44"/>
      <c r="AW19" s="53"/>
      <c r="AX19" s="45"/>
      <c r="AY19" s="46"/>
      <c r="AZ19" s="45"/>
    </row>
    <row r="20" spans="1:52" ht="14.25" customHeight="1">
      <c r="A20" s="214"/>
      <c r="B20" s="195"/>
      <c r="C20" s="206">
        <f>'三菜'!F11</f>
        <v>0</v>
      </c>
      <c r="D20" s="207"/>
      <c r="E20" s="207"/>
      <c r="F20" s="207"/>
      <c r="G20" s="207"/>
      <c r="H20" s="208"/>
      <c r="I20" s="204"/>
      <c r="J20" s="206">
        <f>'三菜'!F20</f>
        <v>0</v>
      </c>
      <c r="K20" s="207"/>
      <c r="L20" s="207"/>
      <c r="M20" s="207"/>
      <c r="N20" s="207"/>
      <c r="O20" s="208"/>
      <c r="P20" s="195"/>
      <c r="Q20" s="188">
        <f>'三菜'!F29</f>
        <v>0</v>
      </c>
      <c r="R20" s="188"/>
      <c r="S20" s="188"/>
      <c r="T20" s="188"/>
      <c r="U20" s="188"/>
      <c r="V20" s="189"/>
      <c r="W20" s="195"/>
      <c r="X20" s="188">
        <f>'三菜'!F38</f>
        <v>0</v>
      </c>
      <c r="Y20" s="188"/>
      <c r="Z20" s="188"/>
      <c r="AA20" s="188"/>
      <c r="AB20" s="188"/>
      <c r="AC20" s="189"/>
      <c r="AD20" s="195"/>
      <c r="AE20" s="188">
        <f>'三菜'!F47</f>
        <v>0</v>
      </c>
      <c r="AF20" s="188"/>
      <c r="AG20" s="188"/>
      <c r="AH20" s="188"/>
      <c r="AI20" s="188"/>
      <c r="AJ20" s="189"/>
      <c r="AK20" s="55"/>
      <c r="AL20" s="45"/>
      <c r="AM20" s="46"/>
      <c r="AN20" s="44"/>
      <c r="AO20" s="53"/>
      <c r="AP20" s="45"/>
      <c r="AQ20" s="46"/>
      <c r="AR20" s="44"/>
      <c r="AS20" s="53"/>
      <c r="AT20" s="45"/>
      <c r="AU20" s="46"/>
      <c r="AV20" s="44"/>
      <c r="AW20" s="53"/>
      <c r="AX20" s="45"/>
      <c r="AY20" s="46"/>
      <c r="AZ20" s="45"/>
    </row>
    <row r="21" spans="1:52" ht="14.25" customHeight="1" thickBot="1">
      <c r="A21" s="215"/>
      <c r="B21" s="196"/>
      <c r="C21" s="200">
        <f>'三菜'!F12</f>
        <v>0</v>
      </c>
      <c r="D21" s="201"/>
      <c r="E21" s="201"/>
      <c r="F21" s="201"/>
      <c r="G21" s="201"/>
      <c r="H21" s="202"/>
      <c r="I21" s="205"/>
      <c r="J21" s="200">
        <f>'三菜'!F21</f>
        <v>0</v>
      </c>
      <c r="K21" s="201"/>
      <c r="L21" s="201"/>
      <c r="M21" s="201"/>
      <c r="N21" s="201"/>
      <c r="O21" s="202"/>
      <c r="P21" s="196"/>
      <c r="Q21" s="188">
        <f>'三菜'!F30</f>
        <v>0</v>
      </c>
      <c r="R21" s="188"/>
      <c r="S21" s="188"/>
      <c r="T21" s="188"/>
      <c r="U21" s="188"/>
      <c r="V21" s="189"/>
      <c r="W21" s="196"/>
      <c r="X21" s="188">
        <f>'三菜'!F39</f>
        <v>0</v>
      </c>
      <c r="Y21" s="188"/>
      <c r="Z21" s="188"/>
      <c r="AA21" s="188"/>
      <c r="AB21" s="188"/>
      <c r="AC21" s="189"/>
      <c r="AD21" s="196"/>
      <c r="AE21" s="188">
        <f>'三菜'!F48</f>
        <v>0</v>
      </c>
      <c r="AF21" s="188"/>
      <c r="AG21" s="188"/>
      <c r="AH21" s="188"/>
      <c r="AI21" s="188"/>
      <c r="AJ21" s="189"/>
      <c r="AK21" s="55"/>
      <c r="AL21" s="45"/>
      <c r="AM21" s="46"/>
      <c r="AN21" s="44"/>
      <c r="AO21" s="53"/>
      <c r="AP21" s="45"/>
      <c r="AQ21" s="46"/>
      <c r="AR21" s="44"/>
      <c r="AS21" s="53"/>
      <c r="AT21" s="45"/>
      <c r="AU21" s="46"/>
      <c r="AV21" s="44"/>
      <c r="AW21" s="53"/>
      <c r="AX21" s="45"/>
      <c r="AY21" s="46"/>
      <c r="AZ21" s="45"/>
    </row>
    <row r="22" spans="1:52" ht="14.25" customHeight="1">
      <c r="A22" s="218" t="s">
        <v>31</v>
      </c>
      <c r="B22" s="194" t="str">
        <f>TRIM('三菜'!G4)</f>
        <v>炒小白菜</v>
      </c>
      <c r="C22" s="192" t="str">
        <f>'三菜'!G5</f>
        <v>小白菜切 　　 　18Kg</v>
      </c>
      <c r="D22" s="192"/>
      <c r="E22" s="192"/>
      <c r="F22" s="192"/>
      <c r="G22" s="192"/>
      <c r="H22" s="209"/>
      <c r="I22" s="203" t="str">
        <f>TRIM('三菜'!G13)</f>
        <v>鮮蔬銀芽</v>
      </c>
      <c r="J22" s="209" t="str">
        <f>'三菜'!G14</f>
        <v>豆芽菜 　　 　　16Kg</v>
      </c>
      <c r="K22" s="210"/>
      <c r="L22" s="210"/>
      <c r="M22" s="210"/>
      <c r="N22" s="210"/>
      <c r="O22" s="211"/>
      <c r="P22" s="194" t="e">
        <f>TRIM(三菜!#REF!)</f>
        <v>#REF!</v>
      </c>
      <c r="Q22" s="212" t="e">
        <f>三菜!#REF!</f>
        <v>#REF!</v>
      </c>
      <c r="R22" s="212"/>
      <c r="S22" s="212"/>
      <c r="T22" s="212"/>
      <c r="U22" s="212"/>
      <c r="V22" s="213"/>
      <c r="W22" s="194" t="str">
        <f>TRIM('三菜'!G31)</f>
        <v>炒青江菜</v>
      </c>
      <c r="X22" s="192" t="str">
        <f>'三菜'!G32</f>
        <v>青江菜切 　　 　18Kg</v>
      </c>
      <c r="Y22" s="192"/>
      <c r="Z22" s="192"/>
      <c r="AA22" s="192"/>
      <c r="AB22" s="192"/>
      <c r="AC22" s="193"/>
      <c r="AD22" s="194" t="str">
        <f>TRIM('三菜'!G40)</f>
        <v>炒油菜</v>
      </c>
      <c r="AE22" s="192" t="str">
        <f>'三菜'!G41</f>
        <v>油菜切段 　　 　18Kg</v>
      </c>
      <c r="AF22" s="192"/>
      <c r="AG22" s="192"/>
      <c r="AH22" s="192"/>
      <c r="AI22" s="192"/>
      <c r="AJ22" s="193"/>
      <c r="AK22" s="53"/>
      <c r="AL22" s="45"/>
      <c r="AM22" s="46"/>
      <c r="AN22" s="44"/>
      <c r="AO22" s="54"/>
      <c r="AP22" s="45"/>
      <c r="AQ22" s="46"/>
      <c r="AR22" s="44"/>
      <c r="AS22" s="53"/>
      <c r="AT22" s="45"/>
      <c r="AU22" s="46"/>
      <c r="AV22" s="44"/>
      <c r="AW22" s="53"/>
      <c r="AX22" s="45"/>
      <c r="AY22" s="46"/>
      <c r="AZ22" s="45"/>
    </row>
    <row r="23" spans="1:52" ht="14.25" customHeight="1">
      <c r="A23" s="214"/>
      <c r="B23" s="195"/>
      <c r="C23" s="188" t="str">
        <f>'三菜'!G6</f>
        <v>薑絲 　　　　　0.2Kg</v>
      </c>
      <c r="D23" s="188"/>
      <c r="E23" s="188"/>
      <c r="F23" s="188"/>
      <c r="G23" s="188"/>
      <c r="H23" s="206"/>
      <c r="I23" s="204"/>
      <c r="J23" s="206" t="str">
        <f>'三菜'!G15</f>
        <v>木耳絲 　　　　　1Kg</v>
      </c>
      <c r="K23" s="207"/>
      <c r="L23" s="207"/>
      <c r="M23" s="207"/>
      <c r="N23" s="207"/>
      <c r="O23" s="208"/>
      <c r="P23" s="195"/>
      <c r="Q23" s="198">
        <f>'三菜'!G24</f>
        <v>0</v>
      </c>
      <c r="R23" s="198"/>
      <c r="S23" s="198"/>
      <c r="T23" s="198"/>
      <c r="U23" s="198"/>
      <c r="V23" s="199"/>
      <c r="W23" s="195"/>
      <c r="X23" s="188" t="str">
        <f>'三菜'!G33</f>
        <v>蒜末 　　　　　0.2Kg</v>
      </c>
      <c r="Y23" s="188"/>
      <c r="Z23" s="188"/>
      <c r="AA23" s="188"/>
      <c r="AB23" s="188"/>
      <c r="AC23" s="189"/>
      <c r="AD23" s="195"/>
      <c r="AE23" s="188" t="str">
        <f>'三菜'!G42</f>
        <v>蒜末 　　　　　0.2Kg</v>
      </c>
      <c r="AF23" s="188"/>
      <c r="AG23" s="188"/>
      <c r="AH23" s="188"/>
      <c r="AI23" s="188"/>
      <c r="AJ23" s="189"/>
      <c r="AK23" s="55"/>
      <c r="AL23" s="45"/>
      <c r="AM23" s="46"/>
      <c r="AN23" s="44"/>
      <c r="AO23" s="54"/>
      <c r="AP23" s="45"/>
      <c r="AQ23" s="46"/>
      <c r="AR23" s="44"/>
      <c r="AS23" s="53"/>
      <c r="AT23" s="45"/>
      <c r="AU23" s="46"/>
      <c r="AV23" s="44"/>
      <c r="AW23" s="53"/>
      <c r="AX23" s="45"/>
      <c r="AY23" s="46"/>
      <c r="AZ23" s="45"/>
    </row>
    <row r="24" spans="1:52" ht="14.25" customHeight="1">
      <c r="A24" s="214"/>
      <c r="B24" s="195"/>
      <c r="C24" s="188">
        <f>'三菜'!G7</f>
        <v>0</v>
      </c>
      <c r="D24" s="188"/>
      <c r="E24" s="188"/>
      <c r="F24" s="188"/>
      <c r="G24" s="188"/>
      <c r="H24" s="206"/>
      <c r="I24" s="204"/>
      <c r="J24" s="206" t="str">
        <f>'三菜'!G16</f>
        <v>紅蘿蔔絲 　　　　1Kg</v>
      </c>
      <c r="K24" s="207"/>
      <c r="L24" s="207"/>
      <c r="M24" s="207"/>
      <c r="N24" s="207"/>
      <c r="O24" s="208"/>
      <c r="P24" s="195"/>
      <c r="Q24" s="198">
        <f>'三菜'!G25</f>
        <v>0</v>
      </c>
      <c r="R24" s="198"/>
      <c r="S24" s="198"/>
      <c r="T24" s="198"/>
      <c r="U24" s="198"/>
      <c r="V24" s="199"/>
      <c r="W24" s="195"/>
      <c r="X24" s="188">
        <f>'三菜'!G34</f>
        <v>0</v>
      </c>
      <c r="Y24" s="188"/>
      <c r="Z24" s="188"/>
      <c r="AA24" s="188"/>
      <c r="AB24" s="188"/>
      <c r="AC24" s="189"/>
      <c r="AD24" s="195"/>
      <c r="AE24" s="188">
        <f>'三菜'!G43</f>
        <v>0</v>
      </c>
      <c r="AF24" s="188"/>
      <c r="AG24" s="188"/>
      <c r="AH24" s="188"/>
      <c r="AI24" s="188"/>
      <c r="AJ24" s="189"/>
      <c r="AK24" s="55"/>
      <c r="AL24" s="45"/>
      <c r="AM24" s="46"/>
      <c r="AN24" s="44"/>
      <c r="AO24" s="54"/>
      <c r="AP24" s="45"/>
      <c r="AQ24" s="46"/>
      <c r="AR24" s="44"/>
      <c r="AS24" s="53"/>
      <c r="AT24" s="45"/>
      <c r="AU24" s="46"/>
      <c r="AV24" s="44"/>
      <c r="AW24" s="53"/>
      <c r="AX24" s="45"/>
      <c r="AY24" s="46"/>
      <c r="AZ24" s="45"/>
    </row>
    <row r="25" spans="1:52" ht="14.25" customHeight="1">
      <c r="A25" s="214"/>
      <c r="B25" s="195"/>
      <c r="C25" s="188">
        <f>'三菜'!G8</f>
        <v>0</v>
      </c>
      <c r="D25" s="188"/>
      <c r="E25" s="188"/>
      <c r="F25" s="188"/>
      <c r="G25" s="188"/>
      <c r="H25" s="206"/>
      <c r="I25" s="204"/>
      <c r="J25" s="206" t="str">
        <f>'三菜'!G17</f>
        <v>蒜末 　　　　　0.2Kg</v>
      </c>
      <c r="K25" s="207"/>
      <c r="L25" s="207"/>
      <c r="M25" s="207"/>
      <c r="N25" s="207"/>
      <c r="O25" s="208"/>
      <c r="P25" s="195"/>
      <c r="Q25" s="198">
        <f>'三菜'!G26</f>
        <v>0</v>
      </c>
      <c r="R25" s="198"/>
      <c r="S25" s="198"/>
      <c r="T25" s="198"/>
      <c r="U25" s="198"/>
      <c r="V25" s="199"/>
      <c r="W25" s="195"/>
      <c r="X25" s="188">
        <f>'三菜'!G35</f>
        <v>0</v>
      </c>
      <c r="Y25" s="188"/>
      <c r="Z25" s="188"/>
      <c r="AA25" s="188"/>
      <c r="AB25" s="188"/>
      <c r="AC25" s="189"/>
      <c r="AD25" s="195"/>
      <c r="AE25" s="188">
        <f>'三菜'!G44</f>
        <v>0</v>
      </c>
      <c r="AF25" s="188"/>
      <c r="AG25" s="188"/>
      <c r="AH25" s="188"/>
      <c r="AI25" s="188"/>
      <c r="AJ25" s="189"/>
      <c r="AK25" s="55"/>
      <c r="AL25" s="45"/>
      <c r="AM25" s="46"/>
      <c r="AN25" s="44"/>
      <c r="AO25" s="54"/>
      <c r="AP25" s="45"/>
      <c r="AQ25" s="46"/>
      <c r="AR25" s="44"/>
      <c r="AS25" s="53"/>
      <c r="AT25" s="45"/>
      <c r="AU25" s="46"/>
      <c r="AV25" s="44"/>
      <c r="AW25" s="53"/>
      <c r="AX25" s="45"/>
      <c r="AY25" s="46"/>
      <c r="AZ25" s="45"/>
    </row>
    <row r="26" spans="1:52" ht="14.25" customHeight="1">
      <c r="A26" s="214"/>
      <c r="B26" s="195"/>
      <c r="C26" s="188">
        <f>'三菜'!G9</f>
        <v>0</v>
      </c>
      <c r="D26" s="188"/>
      <c r="E26" s="188"/>
      <c r="F26" s="188"/>
      <c r="G26" s="188"/>
      <c r="H26" s="206"/>
      <c r="I26" s="204"/>
      <c r="J26" s="206">
        <f>'三菜'!G18</f>
        <v>0</v>
      </c>
      <c r="K26" s="207"/>
      <c r="L26" s="207"/>
      <c r="M26" s="207"/>
      <c r="N26" s="207"/>
      <c r="O26" s="208"/>
      <c r="P26" s="195"/>
      <c r="Q26" s="198">
        <f>'三菜'!G27</f>
        <v>0</v>
      </c>
      <c r="R26" s="198"/>
      <c r="S26" s="198"/>
      <c r="T26" s="198"/>
      <c r="U26" s="198"/>
      <c r="V26" s="199"/>
      <c r="W26" s="195"/>
      <c r="X26" s="188">
        <f>'三菜'!G36</f>
        <v>0</v>
      </c>
      <c r="Y26" s="188"/>
      <c r="Z26" s="188"/>
      <c r="AA26" s="188"/>
      <c r="AB26" s="188"/>
      <c r="AC26" s="189"/>
      <c r="AD26" s="195"/>
      <c r="AE26" s="188">
        <f>'三菜'!G45</f>
        <v>0</v>
      </c>
      <c r="AF26" s="188"/>
      <c r="AG26" s="188"/>
      <c r="AH26" s="188"/>
      <c r="AI26" s="188"/>
      <c r="AJ26" s="189"/>
      <c r="AK26" s="55"/>
      <c r="AL26" s="45"/>
      <c r="AM26" s="46"/>
      <c r="AN26" s="44"/>
      <c r="AO26" s="54"/>
      <c r="AP26" s="45"/>
      <c r="AQ26" s="46"/>
      <c r="AR26" s="44"/>
      <c r="AS26" s="53"/>
      <c r="AT26" s="45"/>
      <c r="AU26" s="46"/>
      <c r="AV26" s="44"/>
      <c r="AW26" s="53"/>
      <c r="AX26" s="45"/>
      <c r="AY26" s="46"/>
      <c r="AZ26" s="45"/>
    </row>
    <row r="27" spans="1:52" ht="14.25" customHeight="1" thickBot="1">
      <c r="A27" s="215"/>
      <c r="B27" s="197"/>
      <c r="C27" s="188">
        <f>'三菜'!G12</f>
        <v>0</v>
      </c>
      <c r="D27" s="188"/>
      <c r="E27" s="188"/>
      <c r="F27" s="188"/>
      <c r="G27" s="188"/>
      <c r="H27" s="206"/>
      <c r="I27" s="205"/>
      <c r="J27" s="200">
        <f>'三菜'!G21</f>
        <v>0</v>
      </c>
      <c r="K27" s="201"/>
      <c r="L27" s="201"/>
      <c r="M27" s="201"/>
      <c r="N27" s="201"/>
      <c r="O27" s="202"/>
      <c r="P27" s="196"/>
      <c r="Q27" s="198">
        <f>'三菜'!G30</f>
        <v>0</v>
      </c>
      <c r="R27" s="198"/>
      <c r="S27" s="198"/>
      <c r="T27" s="198"/>
      <c r="U27" s="198"/>
      <c r="V27" s="199"/>
      <c r="W27" s="196"/>
      <c r="X27" s="188">
        <f>'三菜'!G39</f>
        <v>0</v>
      </c>
      <c r="Y27" s="188"/>
      <c r="Z27" s="188"/>
      <c r="AA27" s="188"/>
      <c r="AB27" s="188"/>
      <c r="AC27" s="189"/>
      <c r="AD27" s="196"/>
      <c r="AE27" s="188">
        <f>'三菜'!G48</f>
        <v>0</v>
      </c>
      <c r="AF27" s="188"/>
      <c r="AG27" s="188"/>
      <c r="AH27" s="188"/>
      <c r="AI27" s="188"/>
      <c r="AJ27" s="189"/>
      <c r="AK27" s="55"/>
      <c r="AL27" s="45"/>
      <c r="AM27" s="46"/>
      <c r="AN27" s="44"/>
      <c r="AO27" s="54"/>
      <c r="AP27" s="45"/>
      <c r="AQ27" s="46"/>
      <c r="AR27" s="44"/>
      <c r="AS27" s="53"/>
      <c r="AT27" s="45"/>
      <c r="AU27" s="46"/>
      <c r="AV27" s="44"/>
      <c r="AW27" s="53"/>
      <c r="AX27" s="45"/>
      <c r="AY27" s="46"/>
      <c r="AZ27" s="45"/>
    </row>
    <row r="28" spans="1:52" ht="14.25" customHeight="1">
      <c r="A28" s="218" t="s">
        <v>32</v>
      </c>
      <c r="B28" s="194" t="str">
        <f>TRIM('三菜'!H4)</f>
        <v>酸菜豬血湯</v>
      </c>
      <c r="C28" s="192" t="str">
        <f>'三菜'!H5</f>
        <v>豬血 　　　　　　7Kg</v>
      </c>
      <c r="D28" s="192"/>
      <c r="E28" s="192"/>
      <c r="F28" s="192"/>
      <c r="G28" s="192"/>
      <c r="H28" s="209"/>
      <c r="I28" s="203" t="str">
        <f>TRIM('三菜'!H13)</f>
        <v>海芽蛋花湯</v>
      </c>
      <c r="J28" s="209" t="str">
        <f>'三菜'!H14</f>
        <v>蛋 　　　　　　　3Kg</v>
      </c>
      <c r="K28" s="210"/>
      <c r="L28" s="210"/>
      <c r="M28" s="210"/>
      <c r="N28" s="210"/>
      <c r="O28" s="211"/>
      <c r="P28" s="194" t="str">
        <f>TRIM('三菜'!H22)</f>
        <v>關東煮</v>
      </c>
      <c r="Q28" s="192" t="str">
        <f>'三菜'!H23</f>
        <v>白蘿蔔 　　　　　5Kg</v>
      </c>
      <c r="R28" s="192"/>
      <c r="S28" s="192"/>
      <c r="T28" s="192"/>
      <c r="U28" s="192"/>
      <c r="V28" s="193"/>
      <c r="W28" s="194" t="str">
        <f>TRIM('三菜'!H31)</f>
        <v>冬瓜排骨湯</v>
      </c>
      <c r="X28" s="192" t="str">
        <f>'三菜'!H32</f>
        <v>冬瓜中丁 　　 　10Kg</v>
      </c>
      <c r="Y28" s="192"/>
      <c r="Z28" s="192"/>
      <c r="AA28" s="192"/>
      <c r="AB28" s="192"/>
      <c r="AC28" s="193"/>
      <c r="AD28" s="194" t="str">
        <f>TRIM('三菜'!H40)</f>
        <v>味噌豆腐湯</v>
      </c>
      <c r="AE28" s="192" t="str">
        <f>'三菜'!H41</f>
        <v>味噌kg 　　　　　2Kg</v>
      </c>
      <c r="AF28" s="192"/>
      <c r="AG28" s="192"/>
      <c r="AH28" s="192"/>
      <c r="AI28" s="192"/>
      <c r="AJ28" s="193"/>
      <c r="AK28" s="53"/>
      <c r="AL28" s="45"/>
      <c r="AM28" s="46"/>
      <c r="AN28" s="44"/>
      <c r="AO28" s="54"/>
      <c r="AP28" s="45"/>
      <c r="AQ28" s="46"/>
      <c r="AR28" s="44"/>
      <c r="AS28" s="53"/>
      <c r="AT28" s="47"/>
      <c r="AU28" s="46"/>
      <c r="AV28" s="44"/>
      <c r="AW28" s="53"/>
      <c r="AX28" s="48"/>
      <c r="AY28" s="46"/>
      <c r="AZ28" s="45"/>
    </row>
    <row r="29" spans="1:52" ht="14.25" customHeight="1">
      <c r="A29" s="214"/>
      <c r="B29" s="195"/>
      <c r="C29" s="188" t="str">
        <f>'三菜'!H6</f>
        <v>酸菜絲 　　　　　3Kg</v>
      </c>
      <c r="D29" s="188"/>
      <c r="E29" s="188"/>
      <c r="F29" s="188"/>
      <c r="G29" s="188"/>
      <c r="H29" s="206"/>
      <c r="I29" s="204"/>
      <c r="J29" s="206" t="str">
        <f>'三菜'!H15</f>
        <v>海帶芽(濕)切 　　1Kg</v>
      </c>
      <c r="K29" s="207"/>
      <c r="L29" s="207"/>
      <c r="M29" s="207"/>
      <c r="N29" s="207"/>
      <c r="O29" s="208"/>
      <c r="P29" s="195"/>
      <c r="Q29" s="186" t="str">
        <f>'三菜'!H24</f>
        <v>玉米段 　　　　　3Kg</v>
      </c>
      <c r="R29" s="186"/>
      <c r="S29" s="186"/>
      <c r="T29" s="186"/>
      <c r="U29" s="186"/>
      <c r="V29" s="187"/>
      <c r="W29" s="195"/>
      <c r="X29" s="188" t="str">
        <f>'三菜'!H33</f>
        <v>中排骨 　　　　　2Kg</v>
      </c>
      <c r="Y29" s="188"/>
      <c r="Z29" s="188"/>
      <c r="AA29" s="188"/>
      <c r="AB29" s="188"/>
      <c r="AC29" s="189"/>
      <c r="AD29" s="195"/>
      <c r="AE29" s="188" t="str">
        <f>'三菜'!H42</f>
        <v>豆腐中丁6.5k  　1.5板</v>
      </c>
      <c r="AF29" s="188"/>
      <c r="AG29" s="188"/>
      <c r="AH29" s="188"/>
      <c r="AI29" s="188"/>
      <c r="AJ29" s="189"/>
      <c r="AK29" s="55"/>
      <c r="AL29" s="45"/>
      <c r="AM29" s="46"/>
      <c r="AN29" s="44"/>
      <c r="AO29" s="54"/>
      <c r="AP29" s="45"/>
      <c r="AQ29" s="46"/>
      <c r="AR29" s="44"/>
      <c r="AS29" s="53"/>
      <c r="AT29" s="47"/>
      <c r="AU29" s="46"/>
      <c r="AV29" s="44"/>
      <c r="AW29" s="53"/>
      <c r="AX29" s="45"/>
      <c r="AY29" s="46"/>
      <c r="AZ29" s="45"/>
    </row>
    <row r="30" spans="1:52" ht="14.25" customHeight="1">
      <c r="A30" s="214"/>
      <c r="B30" s="195"/>
      <c r="C30" s="188" t="str">
        <f>'三菜'!H7</f>
        <v>雞骨 　　　　　1.5Kg</v>
      </c>
      <c r="D30" s="188"/>
      <c r="E30" s="188"/>
      <c r="F30" s="188"/>
      <c r="G30" s="188"/>
      <c r="H30" s="206"/>
      <c r="I30" s="204"/>
      <c r="J30" s="206" t="str">
        <f>'三菜'!H16</f>
        <v>青蔥珠 　　　　0.2Kg</v>
      </c>
      <c r="K30" s="207"/>
      <c r="L30" s="207"/>
      <c r="M30" s="207"/>
      <c r="N30" s="207"/>
      <c r="O30" s="208"/>
      <c r="P30" s="195"/>
      <c r="Q30" s="188" t="str">
        <f>'三菜'!H25</f>
        <v>油豆腐丁 　　　　3Kg</v>
      </c>
      <c r="R30" s="188"/>
      <c r="S30" s="188"/>
      <c r="T30" s="188"/>
      <c r="U30" s="188"/>
      <c r="V30" s="189"/>
      <c r="W30" s="195"/>
      <c r="X30" s="188" t="str">
        <f>'三菜'!H34</f>
        <v>薑絲 　　　　　0.3Kg</v>
      </c>
      <c r="Y30" s="188"/>
      <c r="Z30" s="188"/>
      <c r="AA30" s="188"/>
      <c r="AB30" s="188"/>
      <c r="AC30" s="189"/>
      <c r="AD30" s="195"/>
      <c r="AE30" s="188" t="str">
        <f>'三菜'!H43</f>
        <v>洋蔥絲 　　　　1.5Kg</v>
      </c>
      <c r="AF30" s="188"/>
      <c r="AG30" s="188"/>
      <c r="AH30" s="188"/>
      <c r="AI30" s="188"/>
      <c r="AJ30" s="189"/>
      <c r="AK30" s="55"/>
      <c r="AL30" s="45"/>
      <c r="AM30" s="46"/>
      <c r="AN30" s="44"/>
      <c r="AO30" s="54"/>
      <c r="AP30" s="45"/>
      <c r="AQ30" s="46"/>
      <c r="AR30" s="44"/>
      <c r="AS30" s="53"/>
      <c r="AT30" s="47"/>
      <c r="AU30" s="46"/>
      <c r="AV30" s="44"/>
      <c r="AW30" s="53"/>
      <c r="AX30" s="45"/>
      <c r="AY30" s="46"/>
      <c r="AZ30" s="45"/>
    </row>
    <row r="31" spans="1:52" ht="14.25" customHeight="1">
      <c r="A31" s="214"/>
      <c r="B31" s="195"/>
      <c r="C31" s="188" t="str">
        <f>'三菜'!H8</f>
        <v>韭菜切段 　　　　1Kg</v>
      </c>
      <c r="D31" s="188"/>
      <c r="E31" s="188"/>
      <c r="F31" s="188"/>
      <c r="G31" s="188"/>
      <c r="H31" s="206"/>
      <c r="I31" s="204"/>
      <c r="J31" s="206">
        <f>'三菜'!H17</f>
        <v>0</v>
      </c>
      <c r="K31" s="207"/>
      <c r="L31" s="207"/>
      <c r="M31" s="207"/>
      <c r="N31" s="207"/>
      <c r="O31" s="208"/>
      <c r="P31" s="195"/>
      <c r="Q31" s="190" t="str">
        <f>'三菜'!H26</f>
        <v>小花枝丸 　　　　2Kg</v>
      </c>
      <c r="R31" s="190"/>
      <c r="S31" s="190"/>
      <c r="T31" s="190"/>
      <c r="U31" s="190"/>
      <c r="V31" s="191"/>
      <c r="W31" s="195"/>
      <c r="X31" s="188">
        <f>'三菜'!H35</f>
        <v>0</v>
      </c>
      <c r="Y31" s="188"/>
      <c r="Z31" s="188"/>
      <c r="AA31" s="188"/>
      <c r="AB31" s="188"/>
      <c r="AC31" s="189"/>
      <c r="AD31" s="195"/>
      <c r="AE31" s="188" t="str">
        <f>'三菜'!H44</f>
        <v>海帶芽(濕)切 　 0.5Kg</v>
      </c>
      <c r="AF31" s="188"/>
      <c r="AG31" s="188"/>
      <c r="AH31" s="188"/>
      <c r="AI31" s="188"/>
      <c r="AJ31" s="189"/>
      <c r="AK31" s="55"/>
      <c r="AL31" s="45"/>
      <c r="AM31" s="46"/>
      <c r="AN31" s="44"/>
      <c r="AO31" s="54"/>
      <c r="AP31" s="45"/>
      <c r="AQ31" s="46"/>
      <c r="AR31" s="44"/>
      <c r="AS31" s="53"/>
      <c r="AT31" s="47"/>
      <c r="AU31" s="46"/>
      <c r="AV31" s="44"/>
      <c r="AW31" s="53"/>
      <c r="AX31" s="45"/>
      <c r="AY31" s="46"/>
      <c r="AZ31" s="45"/>
    </row>
    <row r="32" spans="1:52" ht="14.25" customHeight="1">
      <c r="A32" s="214"/>
      <c r="B32" s="195"/>
      <c r="C32" s="188" t="str">
        <f>'三菜'!H9</f>
        <v>油蔥酥 　　　　0.3Kg</v>
      </c>
      <c r="D32" s="188"/>
      <c r="E32" s="188"/>
      <c r="F32" s="188"/>
      <c r="G32" s="188"/>
      <c r="H32" s="206"/>
      <c r="I32" s="204"/>
      <c r="J32" s="206">
        <f>'三菜'!H18</f>
        <v>0</v>
      </c>
      <c r="K32" s="207"/>
      <c r="L32" s="207"/>
      <c r="M32" s="207"/>
      <c r="N32" s="207"/>
      <c r="O32" s="208"/>
      <c r="P32" s="195"/>
      <c r="Q32" s="186" t="str">
        <f>'三菜'!H27</f>
        <v>大骨-溫 　 　　1.5Kg</v>
      </c>
      <c r="R32" s="186"/>
      <c r="S32" s="186"/>
      <c r="T32" s="186"/>
      <c r="U32" s="186"/>
      <c r="V32" s="187"/>
      <c r="W32" s="195"/>
      <c r="X32" s="188">
        <f>'三菜'!H36</f>
        <v>0</v>
      </c>
      <c r="Y32" s="188"/>
      <c r="Z32" s="188"/>
      <c r="AA32" s="188"/>
      <c r="AB32" s="188"/>
      <c r="AC32" s="189"/>
      <c r="AD32" s="195"/>
      <c r="AE32" s="188" t="str">
        <f>'三菜'!H45</f>
        <v>小魚乾 　　　　0.3Kg</v>
      </c>
      <c r="AF32" s="188"/>
      <c r="AG32" s="188"/>
      <c r="AH32" s="188"/>
      <c r="AI32" s="188"/>
      <c r="AJ32" s="189"/>
      <c r="AK32" s="55"/>
      <c r="AL32" s="45"/>
      <c r="AM32" s="46"/>
      <c r="AN32" s="44"/>
      <c r="AO32" s="54"/>
      <c r="AP32" s="45"/>
      <c r="AQ32" s="46"/>
      <c r="AR32" s="44"/>
      <c r="AS32" s="53"/>
      <c r="AT32" s="47"/>
      <c r="AU32" s="46"/>
      <c r="AV32" s="44"/>
      <c r="AW32" s="53"/>
      <c r="AX32" s="45"/>
      <c r="AY32" s="46"/>
      <c r="AZ32" s="45"/>
    </row>
    <row r="33" spans="1:52" ht="14.25" customHeight="1">
      <c r="A33" s="214"/>
      <c r="B33" s="195"/>
      <c r="C33" s="188">
        <f>'三菜'!H10</f>
        <v>0</v>
      </c>
      <c r="D33" s="188"/>
      <c r="E33" s="188"/>
      <c r="F33" s="188"/>
      <c r="G33" s="188"/>
      <c r="H33" s="206"/>
      <c r="I33" s="204"/>
      <c r="J33" s="206">
        <f>'三菜'!H19</f>
        <v>0</v>
      </c>
      <c r="K33" s="207"/>
      <c r="L33" s="207"/>
      <c r="M33" s="207"/>
      <c r="N33" s="207"/>
      <c r="O33" s="208"/>
      <c r="P33" s="195"/>
      <c r="Q33" s="188">
        <f>'三菜'!H28</f>
        <v>0</v>
      </c>
      <c r="R33" s="188"/>
      <c r="S33" s="188"/>
      <c r="T33" s="188"/>
      <c r="U33" s="188"/>
      <c r="V33" s="189"/>
      <c r="W33" s="195"/>
      <c r="X33" s="188">
        <f>'三菜'!H37</f>
        <v>0</v>
      </c>
      <c r="Y33" s="188"/>
      <c r="Z33" s="188"/>
      <c r="AA33" s="188"/>
      <c r="AB33" s="188"/>
      <c r="AC33" s="189"/>
      <c r="AD33" s="195"/>
      <c r="AE33" s="188" t="str">
        <f>'三菜'!H46</f>
        <v>青蔥珠 　　　　0.2Kg</v>
      </c>
      <c r="AF33" s="188"/>
      <c r="AG33" s="188"/>
      <c r="AH33" s="188"/>
      <c r="AI33" s="188"/>
      <c r="AJ33" s="189"/>
      <c r="AK33" s="55"/>
      <c r="AL33" s="45"/>
      <c r="AM33" s="46"/>
      <c r="AN33" s="44"/>
      <c r="AO33" s="54"/>
      <c r="AP33" s="45"/>
      <c r="AQ33" s="46"/>
      <c r="AR33" s="44"/>
      <c r="AS33" s="53"/>
      <c r="AT33" s="47"/>
      <c r="AU33" s="46"/>
      <c r="AV33" s="44"/>
      <c r="AW33" s="53"/>
      <c r="AX33" s="45"/>
      <c r="AY33" s="46"/>
      <c r="AZ33" s="45"/>
    </row>
    <row r="34" spans="1:52" ht="14.25" customHeight="1" thickBot="1">
      <c r="A34" s="214"/>
      <c r="B34" s="197"/>
      <c r="C34" s="222">
        <f>'三菜'!H12</f>
        <v>0</v>
      </c>
      <c r="D34" s="222"/>
      <c r="E34" s="222"/>
      <c r="F34" s="222"/>
      <c r="G34" s="222"/>
      <c r="H34" s="223"/>
      <c r="I34" s="205"/>
      <c r="J34" s="200">
        <f>'三菜'!H21</f>
        <v>0</v>
      </c>
      <c r="K34" s="201"/>
      <c r="L34" s="201"/>
      <c r="M34" s="201"/>
      <c r="N34" s="201"/>
      <c r="O34" s="202"/>
      <c r="P34" s="197"/>
      <c r="Q34" s="190">
        <f>'三菜'!H30</f>
        <v>0</v>
      </c>
      <c r="R34" s="190"/>
      <c r="S34" s="190"/>
      <c r="T34" s="190"/>
      <c r="U34" s="190"/>
      <c r="V34" s="191"/>
      <c r="W34" s="197"/>
      <c r="X34" s="222">
        <f>'三菜'!H39</f>
        <v>0</v>
      </c>
      <c r="Y34" s="222"/>
      <c r="Z34" s="222"/>
      <c r="AA34" s="222"/>
      <c r="AB34" s="222"/>
      <c r="AC34" s="224"/>
      <c r="AD34" s="197"/>
      <c r="AE34" s="222">
        <f>'三菜'!H48</f>
        <v>0</v>
      </c>
      <c r="AF34" s="222"/>
      <c r="AG34" s="222"/>
      <c r="AH34" s="222"/>
      <c r="AI34" s="222"/>
      <c r="AJ34" s="224"/>
      <c r="AK34" s="55"/>
      <c r="AL34" s="45"/>
      <c r="AM34" s="46"/>
      <c r="AN34" s="44"/>
      <c r="AO34" s="54"/>
      <c r="AP34" s="45"/>
      <c r="AQ34" s="46"/>
      <c r="AR34" s="44"/>
      <c r="AS34" s="53"/>
      <c r="AT34" s="47"/>
      <c r="AU34" s="46"/>
      <c r="AV34" s="44"/>
      <c r="AW34" s="53"/>
      <c r="AX34" s="45"/>
      <c r="AY34" s="46"/>
      <c r="AZ34" s="45"/>
    </row>
    <row r="35" spans="1:52" ht="14.25" customHeight="1" thickBot="1">
      <c r="A35" s="219" t="s">
        <v>33</v>
      </c>
      <c r="B35" s="220"/>
      <c r="C35" s="221">
        <f>'三菜'!I4</f>
        <v>0</v>
      </c>
      <c r="D35" s="182"/>
      <c r="E35" s="182"/>
      <c r="F35" s="182"/>
      <c r="G35" s="182"/>
      <c r="H35" s="183"/>
      <c r="I35" s="72"/>
      <c r="J35" s="182" t="str">
        <f>'三菜'!I13</f>
        <v>水果</v>
      </c>
      <c r="K35" s="182"/>
      <c r="L35" s="182"/>
      <c r="M35" s="182"/>
      <c r="N35" s="182"/>
      <c r="O35" s="183"/>
      <c r="P35" s="72"/>
      <c r="Q35" s="182">
        <f>'三菜'!I22</f>
        <v>0</v>
      </c>
      <c r="R35" s="182"/>
      <c r="S35" s="182"/>
      <c r="T35" s="182"/>
      <c r="U35" s="182"/>
      <c r="V35" s="183"/>
      <c r="W35" s="73"/>
      <c r="X35" s="184" t="str">
        <f>'三菜'!I31</f>
        <v>水果</v>
      </c>
      <c r="Y35" s="184"/>
      <c r="Z35" s="184"/>
      <c r="AA35" s="184"/>
      <c r="AB35" s="184"/>
      <c r="AC35" s="185"/>
      <c r="AD35" s="73"/>
      <c r="AE35" s="182">
        <f>'三菜'!I40</f>
        <v>0</v>
      </c>
      <c r="AF35" s="182"/>
      <c r="AG35" s="182"/>
      <c r="AH35" s="182"/>
      <c r="AI35" s="182"/>
      <c r="AJ35" s="183"/>
      <c r="AK35" s="49"/>
      <c r="AL35" s="49"/>
      <c r="AM35" s="50"/>
      <c r="AN35" s="51"/>
      <c r="AO35" s="49"/>
      <c r="AP35" s="49"/>
      <c r="AQ35" s="50"/>
      <c r="AR35" s="51"/>
      <c r="AS35" s="49"/>
      <c r="AT35" s="49"/>
      <c r="AU35" s="50"/>
      <c r="AV35" s="51"/>
      <c r="AW35" s="49"/>
      <c r="AX35" s="49"/>
      <c r="AY35" s="50"/>
      <c r="AZ35" s="51"/>
    </row>
    <row r="36" spans="1:36" s="81" customFormat="1" ht="15" customHeight="1">
      <c r="A36" s="169" t="s">
        <v>34</v>
      </c>
      <c r="B36" s="171" t="s">
        <v>35</v>
      </c>
      <c r="C36" s="172"/>
      <c r="D36" s="173"/>
      <c r="E36" s="74" t="s">
        <v>36</v>
      </c>
      <c r="F36" s="74" t="s">
        <v>37</v>
      </c>
      <c r="G36" s="75" t="s">
        <v>38</v>
      </c>
      <c r="H36" s="76" t="s">
        <v>39</v>
      </c>
      <c r="I36" s="177" t="s">
        <v>35</v>
      </c>
      <c r="J36" s="178"/>
      <c r="K36" s="179"/>
      <c r="L36" s="77" t="s">
        <v>36</v>
      </c>
      <c r="M36" s="77" t="s">
        <v>37</v>
      </c>
      <c r="N36" s="78" t="s">
        <v>38</v>
      </c>
      <c r="O36" s="79" t="s">
        <v>39</v>
      </c>
      <c r="P36" s="177" t="s">
        <v>35</v>
      </c>
      <c r="Q36" s="178"/>
      <c r="R36" s="179"/>
      <c r="S36" s="77" t="s">
        <v>36</v>
      </c>
      <c r="T36" s="77" t="s">
        <v>37</v>
      </c>
      <c r="U36" s="78" t="s">
        <v>38</v>
      </c>
      <c r="V36" s="79" t="s">
        <v>39</v>
      </c>
      <c r="W36" s="161" t="s">
        <v>35</v>
      </c>
      <c r="X36" s="162"/>
      <c r="Y36" s="163"/>
      <c r="Z36" s="77" t="s">
        <v>36</v>
      </c>
      <c r="AA36" s="77" t="s">
        <v>37</v>
      </c>
      <c r="AB36" s="78" t="s">
        <v>38</v>
      </c>
      <c r="AC36" s="79" t="s">
        <v>39</v>
      </c>
      <c r="AD36" s="161" t="s">
        <v>35</v>
      </c>
      <c r="AE36" s="162"/>
      <c r="AF36" s="163"/>
      <c r="AG36" s="77" t="s">
        <v>36</v>
      </c>
      <c r="AH36" s="77" t="s">
        <v>37</v>
      </c>
      <c r="AI36" s="80" t="s">
        <v>38</v>
      </c>
      <c r="AJ36" s="79" t="s">
        <v>39</v>
      </c>
    </row>
    <row r="37" spans="1:36" s="86" customFormat="1" ht="12.75" customHeight="1">
      <c r="A37" s="170"/>
      <c r="B37" s="174"/>
      <c r="C37" s="175"/>
      <c r="D37" s="176"/>
      <c r="E37" s="82">
        <f>C40*2+D40*7+E40*2</f>
        <v>0</v>
      </c>
      <c r="F37" s="82">
        <f>D40*5+G40*5</f>
        <v>0</v>
      </c>
      <c r="G37" s="83">
        <f>C40*15+E40*5+F40*15</f>
        <v>0</v>
      </c>
      <c r="H37" s="180">
        <f>E37*4+F37*9+G37*4</f>
        <v>0</v>
      </c>
      <c r="I37" s="158"/>
      <c r="J37" s="164"/>
      <c r="K37" s="165"/>
      <c r="L37" s="84">
        <f>J40*2+K40*7+L40*2</f>
        <v>0</v>
      </c>
      <c r="M37" s="84">
        <f>K40*5+N40*5</f>
        <v>0</v>
      </c>
      <c r="N37" s="84">
        <f>J40*15+L40*5+M40*15</f>
        <v>0</v>
      </c>
      <c r="O37" s="150">
        <f>L37*4+M37*9+N37*4</f>
        <v>0</v>
      </c>
      <c r="P37" s="158"/>
      <c r="Q37" s="164"/>
      <c r="R37" s="165"/>
      <c r="S37" s="84">
        <f>Q40*2+R40*7+S40*2</f>
        <v>0</v>
      </c>
      <c r="T37" s="84">
        <f>R40*5+U40*5</f>
        <v>0</v>
      </c>
      <c r="U37" s="84">
        <f>Q40*15+S40*5+T40*15</f>
        <v>0</v>
      </c>
      <c r="V37" s="150">
        <f>S37*4+T37*9+U37*4</f>
        <v>0</v>
      </c>
      <c r="W37" s="158"/>
      <c r="X37" s="164"/>
      <c r="Y37" s="165"/>
      <c r="Z37" s="84">
        <f>X40*2+Y40*7+Z40*2</f>
        <v>0</v>
      </c>
      <c r="AA37" s="84">
        <f>Y40*5+AB40*5</f>
        <v>0</v>
      </c>
      <c r="AB37" s="84">
        <f>X40*15+Z40*5+AA40*15</f>
        <v>0</v>
      </c>
      <c r="AC37" s="150">
        <f>Z37*4+AA37*9+AB37*4</f>
        <v>0</v>
      </c>
      <c r="AD37" s="158"/>
      <c r="AE37" s="164"/>
      <c r="AF37" s="165"/>
      <c r="AG37" s="84">
        <f>AE40*2+AF40*7+AG40*2</f>
        <v>0</v>
      </c>
      <c r="AH37" s="84">
        <f>AF40*5+AI40*5</f>
        <v>0</v>
      </c>
      <c r="AI37" s="85">
        <f>AE40*15+AG40*5+AH40*15</f>
        <v>0</v>
      </c>
      <c r="AJ37" s="150">
        <f>AG37*4+AH37*9+AI37*4</f>
        <v>0</v>
      </c>
    </row>
    <row r="38" spans="1:36" s="86" customFormat="1" ht="15.75" customHeight="1">
      <c r="A38" s="170"/>
      <c r="B38" s="152" t="s">
        <v>40</v>
      </c>
      <c r="C38" s="153"/>
      <c r="D38" s="154"/>
      <c r="E38" s="87" t="e">
        <f>(E37*4)/$H$37</f>
        <v>#DIV/0!</v>
      </c>
      <c r="F38" s="87" t="e">
        <f>(F37*9)/$H$37</f>
        <v>#DIV/0!</v>
      </c>
      <c r="G38" s="87" t="e">
        <f>(G37*4)/$H$37</f>
        <v>#DIV/0!</v>
      </c>
      <c r="H38" s="181"/>
      <c r="I38" s="155" t="s">
        <v>40</v>
      </c>
      <c r="J38" s="156"/>
      <c r="K38" s="157"/>
      <c r="L38" s="87" t="e">
        <f>(L37*4)/$O$37</f>
        <v>#DIV/0!</v>
      </c>
      <c r="M38" s="87" t="e">
        <f>(M37*9)/$O$37</f>
        <v>#DIV/0!</v>
      </c>
      <c r="N38" s="87" t="e">
        <f>(N37*4)/$O$37</f>
        <v>#DIV/0!</v>
      </c>
      <c r="O38" s="151"/>
      <c r="P38" s="158" t="s">
        <v>40</v>
      </c>
      <c r="Q38" s="159"/>
      <c r="R38" s="160"/>
      <c r="S38" s="87" t="e">
        <f>(S37*4)/$V$37</f>
        <v>#DIV/0!</v>
      </c>
      <c r="T38" s="87" t="e">
        <f>(T37*9)/$V$37</f>
        <v>#DIV/0!</v>
      </c>
      <c r="U38" s="87" t="e">
        <f>(U37*4)/$V$37</f>
        <v>#DIV/0!</v>
      </c>
      <c r="V38" s="151"/>
      <c r="W38" s="158" t="s">
        <v>40</v>
      </c>
      <c r="X38" s="159"/>
      <c r="Y38" s="160"/>
      <c r="Z38" s="87" t="e">
        <f>(Z37*4)/$AC$37</f>
        <v>#DIV/0!</v>
      </c>
      <c r="AA38" s="87" t="e">
        <f>(AA37*9)/$AC$37</f>
        <v>#DIV/0!</v>
      </c>
      <c r="AB38" s="87" t="e">
        <f>(AB37*4)/$AC$37</f>
        <v>#DIV/0!</v>
      </c>
      <c r="AC38" s="151"/>
      <c r="AD38" s="158" t="s">
        <v>40</v>
      </c>
      <c r="AE38" s="159"/>
      <c r="AF38" s="160"/>
      <c r="AG38" s="87" t="e">
        <f>(AG37*4)/$AJ$37</f>
        <v>#DIV/0!</v>
      </c>
      <c r="AH38" s="87" t="e">
        <f>(AH37*9)/$AJ$37</f>
        <v>#DIV/0!</v>
      </c>
      <c r="AI38" s="87" t="e">
        <f>(AI37*4)/$AJ$37</f>
        <v>#DIV/0!</v>
      </c>
      <c r="AJ38" s="151"/>
    </row>
    <row r="39" spans="1:36" s="81" customFormat="1" ht="23.25" customHeight="1">
      <c r="A39" s="170"/>
      <c r="B39" s="118" t="s">
        <v>41</v>
      </c>
      <c r="C39" s="88" t="s">
        <v>2</v>
      </c>
      <c r="D39" s="89" t="s">
        <v>42</v>
      </c>
      <c r="E39" s="90" t="s">
        <v>43</v>
      </c>
      <c r="F39" s="90" t="s">
        <v>44</v>
      </c>
      <c r="G39" s="91" t="s">
        <v>45</v>
      </c>
      <c r="H39" s="92" t="s">
        <v>46</v>
      </c>
      <c r="I39" s="123" t="s">
        <v>41</v>
      </c>
      <c r="J39" s="93" t="s">
        <v>2</v>
      </c>
      <c r="K39" s="94" t="s">
        <v>42</v>
      </c>
      <c r="L39" s="93" t="s">
        <v>43</v>
      </c>
      <c r="M39" s="93" t="s">
        <v>44</v>
      </c>
      <c r="N39" s="95" t="s">
        <v>45</v>
      </c>
      <c r="O39" s="96" t="s">
        <v>46</v>
      </c>
      <c r="P39" s="123" t="s">
        <v>41</v>
      </c>
      <c r="Q39" s="93" t="s">
        <v>2</v>
      </c>
      <c r="R39" s="94" t="s">
        <v>42</v>
      </c>
      <c r="S39" s="93" t="s">
        <v>43</v>
      </c>
      <c r="T39" s="93" t="s">
        <v>44</v>
      </c>
      <c r="U39" s="95" t="s">
        <v>45</v>
      </c>
      <c r="V39" s="96" t="s">
        <v>46</v>
      </c>
      <c r="W39" s="123" t="s">
        <v>41</v>
      </c>
      <c r="X39" s="93" t="s">
        <v>2</v>
      </c>
      <c r="Y39" s="94" t="s">
        <v>42</v>
      </c>
      <c r="Z39" s="93" t="s">
        <v>43</v>
      </c>
      <c r="AA39" s="93" t="s">
        <v>44</v>
      </c>
      <c r="AB39" s="95" t="s">
        <v>45</v>
      </c>
      <c r="AC39" s="96" t="s">
        <v>46</v>
      </c>
      <c r="AD39" s="123" t="s">
        <v>41</v>
      </c>
      <c r="AE39" s="93" t="s">
        <v>2</v>
      </c>
      <c r="AF39" s="94" t="s">
        <v>42</v>
      </c>
      <c r="AG39" s="93" t="s">
        <v>43</v>
      </c>
      <c r="AH39" s="93" t="s">
        <v>44</v>
      </c>
      <c r="AI39" s="95" t="s">
        <v>45</v>
      </c>
      <c r="AJ39" s="96" t="s">
        <v>46</v>
      </c>
    </row>
    <row r="40" spans="1:36" s="105" customFormat="1" ht="24" customHeight="1">
      <c r="A40" s="170"/>
      <c r="B40" s="119" t="s">
        <v>58</v>
      </c>
      <c r="C40" s="97"/>
      <c r="D40" s="98"/>
      <c r="E40" s="98"/>
      <c r="F40" s="98"/>
      <c r="G40" s="99"/>
      <c r="H40" s="100">
        <f>H37</f>
        <v>0</v>
      </c>
      <c r="I40" s="124" t="s">
        <v>47</v>
      </c>
      <c r="J40" s="101"/>
      <c r="K40" s="102"/>
      <c r="L40" s="102"/>
      <c r="M40" s="102"/>
      <c r="N40" s="102"/>
      <c r="O40" s="103">
        <f>O37</f>
        <v>0</v>
      </c>
      <c r="P40" s="124" t="s">
        <v>47</v>
      </c>
      <c r="Q40" s="101"/>
      <c r="R40" s="102"/>
      <c r="S40" s="102"/>
      <c r="T40" s="102"/>
      <c r="U40" s="102"/>
      <c r="V40" s="103">
        <f>V37</f>
        <v>0</v>
      </c>
      <c r="W40" s="124" t="s">
        <v>47</v>
      </c>
      <c r="X40" s="101"/>
      <c r="Y40" s="102"/>
      <c r="Z40" s="102"/>
      <c r="AA40" s="102"/>
      <c r="AB40" s="102"/>
      <c r="AC40" s="103">
        <f>AC37</f>
        <v>0</v>
      </c>
      <c r="AD40" s="124" t="s">
        <v>47</v>
      </c>
      <c r="AE40" s="101"/>
      <c r="AF40" s="102"/>
      <c r="AG40" s="102"/>
      <c r="AH40" s="102"/>
      <c r="AI40" s="104"/>
      <c r="AJ40" s="103">
        <f>AJ37</f>
        <v>0</v>
      </c>
    </row>
    <row r="41" spans="1:36" s="110" customFormat="1" ht="22.5" customHeight="1">
      <c r="A41" s="166" t="s">
        <v>48</v>
      </c>
      <c r="B41" s="106" t="s">
        <v>49</v>
      </c>
      <c r="C41" s="107" t="s">
        <v>50</v>
      </c>
      <c r="D41" s="107" t="s">
        <v>51</v>
      </c>
      <c r="E41" s="107" t="s">
        <v>52</v>
      </c>
      <c r="F41" s="107">
        <v>1</v>
      </c>
      <c r="G41" s="108" t="s">
        <v>53</v>
      </c>
      <c r="H41" s="109" t="s">
        <v>54</v>
      </c>
      <c r="I41" s="106" t="s">
        <v>49</v>
      </c>
      <c r="J41" s="107" t="s">
        <v>50</v>
      </c>
      <c r="K41" s="107" t="s">
        <v>51</v>
      </c>
      <c r="L41" s="107" t="s">
        <v>52</v>
      </c>
      <c r="M41" s="107">
        <v>1</v>
      </c>
      <c r="N41" s="108" t="s">
        <v>53</v>
      </c>
      <c r="O41" s="109" t="s">
        <v>54</v>
      </c>
      <c r="P41" s="106" t="s">
        <v>49</v>
      </c>
      <c r="Q41" s="107" t="s">
        <v>50</v>
      </c>
      <c r="R41" s="107" t="s">
        <v>51</v>
      </c>
      <c r="S41" s="107" t="s">
        <v>52</v>
      </c>
      <c r="T41" s="107">
        <v>1</v>
      </c>
      <c r="U41" s="108" t="s">
        <v>53</v>
      </c>
      <c r="V41" s="109" t="s">
        <v>54</v>
      </c>
      <c r="W41" s="106" t="s">
        <v>49</v>
      </c>
      <c r="X41" s="107" t="s">
        <v>50</v>
      </c>
      <c r="Y41" s="107" t="s">
        <v>51</v>
      </c>
      <c r="Z41" s="107" t="s">
        <v>52</v>
      </c>
      <c r="AA41" s="107">
        <v>1</v>
      </c>
      <c r="AB41" s="108" t="s">
        <v>53</v>
      </c>
      <c r="AC41" s="109" t="s">
        <v>54</v>
      </c>
      <c r="AD41" s="106" t="s">
        <v>49</v>
      </c>
      <c r="AE41" s="107" t="s">
        <v>50</v>
      </c>
      <c r="AF41" s="107" t="s">
        <v>51</v>
      </c>
      <c r="AG41" s="107" t="s">
        <v>52</v>
      </c>
      <c r="AH41" s="107">
        <v>1</v>
      </c>
      <c r="AI41" s="108" t="s">
        <v>53</v>
      </c>
      <c r="AJ41" s="109" t="s">
        <v>54</v>
      </c>
    </row>
    <row r="42" spans="1:36" s="110" customFormat="1" ht="25.5" customHeight="1" thickBot="1">
      <c r="A42" s="167"/>
      <c r="B42" s="111" t="s">
        <v>55</v>
      </c>
      <c r="C42" s="112" t="s">
        <v>56</v>
      </c>
      <c r="D42" s="112" t="s">
        <v>51</v>
      </c>
      <c r="E42" s="112">
        <v>2</v>
      </c>
      <c r="F42" s="112">
        <v>1</v>
      </c>
      <c r="G42" s="113">
        <v>3</v>
      </c>
      <c r="H42" s="114" t="s">
        <v>57</v>
      </c>
      <c r="I42" s="111" t="s">
        <v>55</v>
      </c>
      <c r="J42" s="115" t="s">
        <v>56</v>
      </c>
      <c r="K42" s="115" t="s">
        <v>51</v>
      </c>
      <c r="L42" s="115">
        <v>2</v>
      </c>
      <c r="M42" s="115">
        <v>1</v>
      </c>
      <c r="N42" s="116">
        <v>3</v>
      </c>
      <c r="O42" s="117" t="s">
        <v>57</v>
      </c>
      <c r="P42" s="111" t="s">
        <v>55</v>
      </c>
      <c r="Q42" s="115" t="s">
        <v>56</v>
      </c>
      <c r="R42" s="115" t="s">
        <v>51</v>
      </c>
      <c r="S42" s="115">
        <v>2</v>
      </c>
      <c r="T42" s="115">
        <v>1</v>
      </c>
      <c r="U42" s="116">
        <v>3</v>
      </c>
      <c r="V42" s="117" t="s">
        <v>57</v>
      </c>
      <c r="W42" s="111" t="s">
        <v>55</v>
      </c>
      <c r="X42" s="115" t="s">
        <v>56</v>
      </c>
      <c r="Y42" s="115" t="s">
        <v>51</v>
      </c>
      <c r="Z42" s="115">
        <v>2</v>
      </c>
      <c r="AA42" s="115">
        <v>1</v>
      </c>
      <c r="AB42" s="116">
        <v>3</v>
      </c>
      <c r="AC42" s="117" t="s">
        <v>57</v>
      </c>
      <c r="AD42" s="111" t="s">
        <v>55</v>
      </c>
      <c r="AE42" s="115" t="s">
        <v>56</v>
      </c>
      <c r="AF42" s="115" t="s">
        <v>51</v>
      </c>
      <c r="AG42" s="115">
        <v>2</v>
      </c>
      <c r="AH42" s="115">
        <v>1</v>
      </c>
      <c r="AI42" s="116">
        <v>3</v>
      </c>
      <c r="AJ42" s="117" t="s">
        <v>57</v>
      </c>
    </row>
  </sheetData>
  <mergeCells count="224">
    <mergeCell ref="J5:L5"/>
    <mergeCell ref="M5:O5"/>
    <mergeCell ref="Q5:S5"/>
    <mergeCell ref="AE4:AJ4"/>
    <mergeCell ref="T5:V5"/>
    <mergeCell ref="X5:Z5"/>
    <mergeCell ref="AA5:AC5"/>
    <mergeCell ref="C4:H4"/>
    <mergeCell ref="J4:O4"/>
    <mergeCell ref="Q4:V4"/>
    <mergeCell ref="X4:AC4"/>
    <mergeCell ref="AI2:AJ2"/>
    <mergeCell ref="A2:A5"/>
    <mergeCell ref="F5:H5"/>
    <mergeCell ref="C5:E5"/>
    <mergeCell ref="AE3:AG3"/>
    <mergeCell ref="AH3:AJ3"/>
    <mergeCell ref="J3:L3"/>
    <mergeCell ref="M3:O3"/>
    <mergeCell ref="AE5:AG5"/>
    <mergeCell ref="AH5:AJ5"/>
    <mergeCell ref="G2:H2"/>
    <mergeCell ref="N2:O2"/>
    <mergeCell ref="U2:V2"/>
    <mergeCell ref="AB2:AC2"/>
    <mergeCell ref="X3:Z3"/>
    <mergeCell ref="AA3:AC3"/>
    <mergeCell ref="AD22:AD27"/>
    <mergeCell ref="AD28:AD34"/>
    <mergeCell ref="X34:AC34"/>
    <mergeCell ref="AD14:AD21"/>
    <mergeCell ref="X20:AC20"/>
    <mergeCell ref="X18:AC18"/>
    <mergeCell ref="X19:AC19"/>
    <mergeCell ref="X21:AC21"/>
    <mergeCell ref="F3:H3"/>
    <mergeCell ref="C3:E3"/>
    <mergeCell ref="Q3:S3"/>
    <mergeCell ref="T3:V3"/>
    <mergeCell ref="AE33:AJ33"/>
    <mergeCell ref="AE34:AJ34"/>
    <mergeCell ref="AE20:AJ20"/>
    <mergeCell ref="AE26:AJ26"/>
    <mergeCell ref="AE27:AJ27"/>
    <mergeCell ref="AE22:AJ22"/>
    <mergeCell ref="AE23:AJ23"/>
    <mergeCell ref="AE24:AJ24"/>
    <mergeCell ref="AE25:AJ25"/>
    <mergeCell ref="AE28:AJ28"/>
    <mergeCell ref="X14:AC14"/>
    <mergeCell ref="X27:AC27"/>
    <mergeCell ref="X30:AC30"/>
    <mergeCell ref="AD6:AD13"/>
    <mergeCell ref="X6:AC6"/>
    <mergeCell ref="X7:AC7"/>
    <mergeCell ref="X8:AC8"/>
    <mergeCell ref="X9:AC9"/>
    <mergeCell ref="X10:AC10"/>
    <mergeCell ref="X11:AC11"/>
    <mergeCell ref="AE10:AJ10"/>
    <mergeCell ref="AE11:AJ11"/>
    <mergeCell ref="AE12:AJ12"/>
    <mergeCell ref="AE13:AJ13"/>
    <mergeCell ref="AE6:AJ6"/>
    <mergeCell ref="AE7:AJ7"/>
    <mergeCell ref="AE8:AJ8"/>
    <mergeCell ref="AE9:AJ9"/>
    <mergeCell ref="X12:AC12"/>
    <mergeCell ref="X13:AC13"/>
    <mergeCell ref="J30:O30"/>
    <mergeCell ref="J31:O31"/>
    <mergeCell ref="W6:W13"/>
    <mergeCell ref="Q6:V6"/>
    <mergeCell ref="P6:P13"/>
    <mergeCell ref="P14:P21"/>
    <mergeCell ref="P22:P27"/>
    <mergeCell ref="P28:P34"/>
    <mergeCell ref="J9:O9"/>
    <mergeCell ref="J12:O12"/>
    <mergeCell ref="I22:I27"/>
    <mergeCell ref="J26:O26"/>
    <mergeCell ref="J27:O27"/>
    <mergeCell ref="J22:O22"/>
    <mergeCell ref="J23:O23"/>
    <mergeCell ref="J24:O24"/>
    <mergeCell ref="J25:O25"/>
    <mergeCell ref="J16:O16"/>
    <mergeCell ref="C25:H25"/>
    <mergeCell ref="C26:H26"/>
    <mergeCell ref="C27:H27"/>
    <mergeCell ref="J10:O10"/>
    <mergeCell ref="J11:O11"/>
    <mergeCell ref="I6:I13"/>
    <mergeCell ref="J6:O6"/>
    <mergeCell ref="J7:O7"/>
    <mergeCell ref="J8:O8"/>
    <mergeCell ref="J13:O13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C30:H30"/>
    <mergeCell ref="C22:H22"/>
    <mergeCell ref="C23:H23"/>
    <mergeCell ref="C24:H24"/>
    <mergeCell ref="C14:H14"/>
    <mergeCell ref="C19:H19"/>
    <mergeCell ref="C20:H20"/>
    <mergeCell ref="A22:A27"/>
    <mergeCell ref="B22:B27"/>
    <mergeCell ref="A14:A21"/>
    <mergeCell ref="B14:B21"/>
    <mergeCell ref="A6:A13"/>
    <mergeCell ref="B6:B13"/>
    <mergeCell ref="C11:H11"/>
    <mergeCell ref="C13:H13"/>
    <mergeCell ref="C7:H7"/>
    <mergeCell ref="C8:H8"/>
    <mergeCell ref="C9:H9"/>
    <mergeCell ref="C10:H10"/>
    <mergeCell ref="C6:H6"/>
    <mergeCell ref="C12:H12"/>
    <mergeCell ref="J17:O17"/>
    <mergeCell ref="C15:H15"/>
    <mergeCell ref="J14:O14"/>
    <mergeCell ref="J15:O15"/>
    <mergeCell ref="C16:H16"/>
    <mergeCell ref="C17:H17"/>
    <mergeCell ref="I14:I21"/>
    <mergeCell ref="J18:O18"/>
    <mergeCell ref="J19:O19"/>
    <mergeCell ref="J21:O21"/>
    <mergeCell ref="Q7:V7"/>
    <mergeCell ref="Q8:V8"/>
    <mergeCell ref="Q9:V9"/>
    <mergeCell ref="Q10:V10"/>
    <mergeCell ref="Q11:V11"/>
    <mergeCell ref="Q12:V12"/>
    <mergeCell ref="Q13:V13"/>
    <mergeCell ref="Q14:V14"/>
    <mergeCell ref="J20:O20"/>
    <mergeCell ref="C18:H18"/>
    <mergeCell ref="C21:H21"/>
    <mergeCell ref="AE14:AJ14"/>
    <mergeCell ref="AE15:AJ15"/>
    <mergeCell ref="Q17:V17"/>
    <mergeCell ref="Q20:V20"/>
    <mergeCell ref="Q15:V15"/>
    <mergeCell ref="Q19:V19"/>
    <mergeCell ref="W14:W21"/>
    <mergeCell ref="AE18:AJ18"/>
    <mergeCell ref="AE19:AJ19"/>
    <mergeCell ref="AE16:AJ16"/>
    <mergeCell ref="AE17:AJ17"/>
    <mergeCell ref="Q24:V24"/>
    <mergeCell ref="AE21:AJ21"/>
    <mergeCell ref="X22:AC22"/>
    <mergeCell ref="X23:AC23"/>
    <mergeCell ref="X24:AC24"/>
    <mergeCell ref="Q22:V22"/>
    <mergeCell ref="Q21:V21"/>
    <mergeCell ref="Q23:V23"/>
    <mergeCell ref="X28:AC28"/>
    <mergeCell ref="AE29:AJ29"/>
    <mergeCell ref="AE30:AJ30"/>
    <mergeCell ref="C31:H31"/>
    <mergeCell ref="X31:AC31"/>
    <mergeCell ref="J35:O35"/>
    <mergeCell ref="J34:O34"/>
    <mergeCell ref="I28:I34"/>
    <mergeCell ref="J32:O32"/>
    <mergeCell ref="J33:O33"/>
    <mergeCell ref="J28:O28"/>
    <mergeCell ref="J29:O29"/>
    <mergeCell ref="X32:AC32"/>
    <mergeCell ref="Q28:V28"/>
    <mergeCell ref="W22:W27"/>
    <mergeCell ref="W28:W34"/>
    <mergeCell ref="X33:AC33"/>
    <mergeCell ref="Q27:V27"/>
    <mergeCell ref="X26:AC26"/>
    <mergeCell ref="Q26:V26"/>
    <mergeCell ref="Q25:V25"/>
    <mergeCell ref="X25:AC25"/>
    <mergeCell ref="Q16:V16"/>
    <mergeCell ref="Q18:V18"/>
    <mergeCell ref="X15:AC15"/>
    <mergeCell ref="X16:AC16"/>
    <mergeCell ref="X17:AC17"/>
    <mergeCell ref="AE35:AJ35"/>
    <mergeCell ref="Q29:V29"/>
    <mergeCell ref="Q30:V30"/>
    <mergeCell ref="Q31:V31"/>
    <mergeCell ref="Q32:V32"/>
    <mergeCell ref="AE32:AJ32"/>
    <mergeCell ref="X29:AC29"/>
    <mergeCell ref="AE31:AJ31"/>
    <mergeCell ref="Q34:V34"/>
    <mergeCell ref="Q33:V33"/>
    <mergeCell ref="A41:A42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AJ37:AJ38"/>
    <mergeCell ref="B38:D38"/>
    <mergeCell ref="I38:K38"/>
    <mergeCell ref="P38:R38"/>
    <mergeCell ref="W38:Y38"/>
    <mergeCell ref="AD38:AF38"/>
    <mergeCell ref="W36:Y37"/>
    <mergeCell ref="AD36:AF37"/>
    <mergeCell ref="V37:V38"/>
    <mergeCell ref="AC37:AC38"/>
  </mergeCells>
  <printOptions/>
  <pageMargins left="0.1968503937007874" right="0.1968503937007874" top="0.3937007874015748" bottom="0.03937007874015748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2013-10-07T01:42:09Z</cp:lastPrinted>
  <dcterms:created xsi:type="dcterms:W3CDTF">2003-03-13T12:56:25Z</dcterms:created>
  <dcterms:modified xsi:type="dcterms:W3CDTF">2013-10-07T01:42:33Z</dcterms:modified>
  <cp:category/>
  <cp:version/>
  <cp:contentType/>
  <cp:contentStatus/>
</cp:coreProperties>
</file>