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<sst xmlns="http://schemas.openxmlformats.org/spreadsheetml/2006/main" count="791" uniqueCount="208">
  <si>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</si>
  <si>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</si>
  <si>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</si>
  <si>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</si>
  <si>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</si>
  <si>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</si>
  <si>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</si>
  <si>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</si>
  <si>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</si>
  <si>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</si>
  <si>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</si>
  <si>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</si>
  <si>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</si>
  <si>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</si>
  <si>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</si>
  <si>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</si>
  <si>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</si>
  <si>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</si>
  <si>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</si>
  <si>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</si>
  <si>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</si>
  <si>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</si>
  <si>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</si>
  <si>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</si>
  <si>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</si>
  <si>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</si>
  <si>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</si>
  <si>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</si>
  <si>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</si>
  <si>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</si>
  <si>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</si>
  <si>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</si>
  <si>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</si>
  <si>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</si>
  <si>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</si>
  <si>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</si>
  <si>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</si>
  <si>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</si>
  <si>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</si>
  <si>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</si>
  <si>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</si>
  <si>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</si>
  <si>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</si>
  <si>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</si>
  <si>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</si>
  <si>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</si>
  <si>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</si>
  <si>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</si>
  <si>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</si>
  <si>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</si>
  <si>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</si>
  <si>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</si>
  <si>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</si>
  <si>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</si>
  <si>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</si>
  <si>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</si>
  <si>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</si>
  <si>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</si>
  <si>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</si>
  <si>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</si>
  <si>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</si>
  <si>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</si>
  <si>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</si>
  <si>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</si>
  <si>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</si>
  <si>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</si>
  <si>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</si>
  <si>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</si>
  <si>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</si>
  <si>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</si>
  <si>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</si>
  <si>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</si>
  <si>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</si>
  <si>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</si>
  <si>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</si>
  <si>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</si>
  <si>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</si>
  <si>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</si>
  <si>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</si>
  <si>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</si>
  <si>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</si>
  <si>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</si>
  <si>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</si>
  <si>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</si>
  <si>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</si>
  <si>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</si>
  <si>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</si>
  <si>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</si>
  <si>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</si>
  <si>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</si>
  <si>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</si>
  <si>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</si>
  <si>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</si>
  <si>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</si>
  <si>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</si>
  <si>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</si>
  <si>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</si>
  <si>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</si>
  <si>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</si>
  <si>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</si>
  <si>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</si>
  <si>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</si>
  <si>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</si>
  <si>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</si>
  <si>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</si>
  <si>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</si>
  <si>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</si>
  <si>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</si>
  <si>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</si>
  <si>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</si>
  <si>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</si>
  <si>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</si>
  <si>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</si>
  <si>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</si>
  <si>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</si>
  <si>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</si>
  <si>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</si>
  <si>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</si>
  <si>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</si>
  <si>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</si>
  <si>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</si>
  <si>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</si>
  <si>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佳隆農畜實業有限公司 電話：05-5863766 傳真：05-5875918</t>
  </si>
  <si>
    <t>雞肉魯米血</t>
  </si>
  <si>
    <t>雞腿丁CAS 　　　18Kg</t>
  </si>
  <si>
    <t>米血丁 　　　　　5Kg</t>
  </si>
  <si>
    <t>薑片 　　　　　0.2Kg</t>
  </si>
  <si>
    <t>星期一</t>
  </si>
  <si>
    <t>餐數</t>
  </si>
  <si>
    <t>鮮菇扒鴿蛋</t>
  </si>
  <si>
    <t>刺瓜中丁 　　　　14Kg</t>
  </si>
  <si>
    <t>鴿蛋 　　　　　2.5Kg</t>
  </si>
  <si>
    <t>木耳片 　　　　　1Kg</t>
  </si>
  <si>
    <t>紅蘿蔔片 　　　　1Kg</t>
  </si>
  <si>
    <t>蒜末 　　　　　0.2Kg</t>
  </si>
  <si>
    <t>炒高麗菜</t>
  </si>
  <si>
    <t>高麗菜切 　　　　18Kg</t>
  </si>
  <si>
    <t>紅蘿蔔絲 　　　　1Kg</t>
  </si>
  <si>
    <t>青菜豆腐湯</t>
  </si>
  <si>
    <t>小白菜切 　　　3.5Kg</t>
  </si>
  <si>
    <t>雞骨 　　　　　　1Kg</t>
  </si>
  <si>
    <t>青蔥珠 　　　　0.2Kg</t>
  </si>
  <si>
    <t>黑胡椒玉米肉末</t>
  </si>
  <si>
    <t>絞肉 　　　　　12.5Kg</t>
  </si>
  <si>
    <t>洋蔥小丁 　　　　5Kg</t>
  </si>
  <si>
    <t>玉米粒 　　　　4.5Kg</t>
  </si>
  <si>
    <t>黑胡椒粒KG 　　0.1Kg</t>
  </si>
  <si>
    <t>星期二</t>
  </si>
  <si>
    <t>筍香干片</t>
  </si>
  <si>
    <t>鮮筍片 　　　　　8Kg</t>
  </si>
  <si>
    <t>豆干片 　　　　6.5Kg</t>
  </si>
  <si>
    <t>紅蘿蔔片 　　　　3Kg</t>
  </si>
  <si>
    <t>青豆仁 　　　　　1Kg</t>
  </si>
  <si>
    <t>韭香銀芽</t>
  </si>
  <si>
    <t>豆芽菜 　　　　　17Kg</t>
  </si>
  <si>
    <t>韭菜切段 　　　　1Kg</t>
  </si>
  <si>
    <t>蒜末 　　　　　　0Kg</t>
  </si>
  <si>
    <t>餐數</t>
  </si>
  <si>
    <t>雙蘿排骨湯</t>
  </si>
  <si>
    <t>白蘿蔔中丁 　　　7Kg</t>
  </si>
  <si>
    <t>中排骨 　　　　　3Kg</t>
  </si>
  <si>
    <t>紅蘿蔔中丁 　　　1Kg</t>
  </si>
  <si>
    <t>芹菜珠 　　　　0.2Kg</t>
  </si>
  <si>
    <t>家常味鹹肉粥</t>
  </si>
  <si>
    <t>肉絲-溫 　　　　　5Kg</t>
  </si>
  <si>
    <t>紅蘿蔔小丁 　　1.5Kg</t>
  </si>
  <si>
    <t>菜脯碎 　　　　1.5Kg</t>
  </si>
  <si>
    <t>芹菜珠 　　　　0.7Kg</t>
  </si>
  <si>
    <t>油蔥酥 　　　　0.3Kg</t>
  </si>
  <si>
    <t>星期三</t>
  </si>
  <si>
    <t>大銀絲卷</t>
  </si>
  <si>
    <t>鹽酥柳葉魚</t>
  </si>
  <si>
    <t>柳葉魚(裹粉) 　470尾</t>
  </si>
  <si>
    <t>扁蒲炒肉絲</t>
  </si>
  <si>
    <t>扁蒲切片 　　　　15Kg</t>
  </si>
  <si>
    <t>肉絲-溫 　　　　　3Kg</t>
  </si>
  <si>
    <t>炒蚵白菜</t>
  </si>
  <si>
    <t>蚵白菜切 　　　　18Kg</t>
  </si>
  <si>
    <t>薑絲 　　　　　0.2Kg</t>
  </si>
  <si>
    <t>豬血湯</t>
  </si>
  <si>
    <t>豬血 　　　　　　7Kg</t>
  </si>
  <si>
    <t>酸菜絲 　　　　　3Kg</t>
  </si>
  <si>
    <t>雞骨 　　　　　1.5Kg</t>
  </si>
  <si>
    <t>星期四</t>
  </si>
  <si>
    <t xml:space="preserve">蠔油洋菇黃金腐 </t>
  </si>
  <si>
    <t>海帶結 　　　　　7Kg</t>
  </si>
  <si>
    <t>油豆腐丁 　　　6.5Kg</t>
  </si>
  <si>
    <t>紅蘿蔔片 　　　　2Kg</t>
  </si>
  <si>
    <t>杏鮑菇片 　　　1.5Kg</t>
  </si>
  <si>
    <t>青蔥段 　　　　0.2Kg</t>
  </si>
  <si>
    <t>鮮菇滑絲</t>
  </si>
  <si>
    <t>蛋 　　　　　　　2Kg</t>
  </si>
  <si>
    <t>肉絲-溫 　　　　1.5Kg</t>
  </si>
  <si>
    <t>金針菇 　　　　　1Kg</t>
  </si>
  <si>
    <t>紅蘿蔔絲 　　　0.5Kg</t>
  </si>
  <si>
    <t>青蔥段 　　　　0.3Kg</t>
  </si>
  <si>
    <t>炒油菜</t>
  </si>
  <si>
    <t>油菜切段 　　　　18Kg</t>
  </si>
  <si>
    <t>星期五</t>
  </si>
  <si>
    <t>仙草甜蜜湯</t>
  </si>
  <si>
    <t>仙草凍 　　　　26.5Kg</t>
  </si>
  <si>
    <t>嘉義縣灣內國小 102學年度第2學期第18週午餐食譜設計</t>
  </si>
  <si>
    <r>
      <t>粗豆腐切丁</t>
    </r>
    <r>
      <rPr>
        <sz val="12"/>
        <rFont val="Times New Roman"/>
        <family val="1"/>
      </rPr>
      <t>5.5k(</t>
    </r>
    <r>
      <rPr>
        <sz val="12"/>
        <rFont val="細明體"/>
        <family val="3"/>
      </rPr>
      <t>榮</t>
    </r>
    <r>
      <rPr>
        <sz val="12"/>
        <rFont val="Times New Roman"/>
        <family val="1"/>
      </rPr>
      <t>)    2</t>
    </r>
    <r>
      <rPr>
        <sz val="12"/>
        <rFont val="細明體"/>
        <family val="3"/>
      </rPr>
      <t>板</t>
    </r>
  </si>
  <si>
    <r>
      <t>銀絲卷</t>
    </r>
    <r>
      <rPr>
        <sz val="12"/>
        <rFont val="Times New Roman"/>
        <family val="1"/>
      </rPr>
      <t>70g(</t>
    </r>
    <r>
      <rPr>
        <sz val="12"/>
        <rFont val="細明體"/>
        <family val="3"/>
      </rPr>
      <t>欣榮</t>
    </r>
    <r>
      <rPr>
        <sz val="12"/>
        <rFont val="Times New Roman"/>
        <family val="1"/>
      </rPr>
      <t xml:space="preserve">   235</t>
    </r>
    <r>
      <rPr>
        <sz val="12"/>
        <rFont val="細明體"/>
        <family val="3"/>
      </rPr>
      <t>個</t>
    </r>
  </si>
  <si>
    <r>
      <t>乾香菇絲</t>
    </r>
    <r>
      <rPr>
        <sz val="12"/>
        <rFont val="Times New Roman"/>
        <family val="1"/>
      </rPr>
      <t>kg         0.2Kg</t>
    </r>
  </si>
  <si>
    <r>
      <t>高麗菜切片</t>
    </r>
    <r>
      <rPr>
        <sz val="12"/>
        <rFont val="Times New Roman"/>
        <family val="1"/>
      </rPr>
      <t xml:space="preserve">        10.5Kg </t>
    </r>
  </si>
  <si>
    <r>
      <t>大白菜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15Kg</t>
    </r>
  </si>
  <si>
    <r>
      <t>素蠔油</t>
    </r>
    <r>
      <rPr>
        <sz val="12"/>
        <rFont val="Times New Roman"/>
        <family val="1"/>
      </rPr>
      <t xml:space="preserve">(5k) </t>
    </r>
    <r>
      <rPr>
        <sz val="12"/>
        <rFont val="細明體"/>
        <family val="3"/>
      </rPr>
      <t>　　　自備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</si>
</sst>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24" borderId="34" xfId="33" applyNumberFormat="1" applyFont="1" applyFill="1" applyBorder="1" applyAlignment="1">
      <alignment vertical="center"/>
      <protection/>
    </xf>
    <xf numFmtId="0" fontId="1" fillId="24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" fillId="0" borderId="35" xfId="33" applyFont="1" applyBorder="1" applyAlignment="1">
      <alignment horizontal="center" vertical="center"/>
      <protection/>
    </xf>
    <xf numFmtId="0" fontId="1" fillId="0" borderId="66" xfId="33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62" xfId="33" applyFont="1" applyBorder="1" applyAlignment="1">
      <alignment horizontal="righ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68" xfId="33" applyFont="1" applyBorder="1" applyAlignment="1">
      <alignment horizontal="center" vertical="center"/>
      <protection/>
    </xf>
    <xf numFmtId="0" fontId="1" fillId="0" borderId="69" xfId="33" applyFont="1" applyBorder="1" applyAlignment="1">
      <alignment horizontal="center" vertical="center"/>
      <protection/>
    </xf>
    <xf numFmtId="0" fontId="1" fillId="0" borderId="70" xfId="33" applyFont="1" applyBorder="1" applyAlignment="1">
      <alignment horizontal="center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72" xfId="33" applyNumberFormat="1" applyFont="1" applyBorder="1" applyAlignment="1">
      <alignment horizontal="center" vertical="center" wrapTex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67" xfId="33" applyNumberFormat="1" applyFont="1" applyBorder="1" applyAlignment="1">
      <alignment horizontal="center" vertical="center" wrapTex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73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74" xfId="33" applyNumberFormat="1" applyFont="1" applyBorder="1" applyAlignment="1">
      <alignment horizontal="center" vertical="center" wrapText="1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6" xfId="33" applyNumberFormat="1" applyFont="1" applyBorder="1" applyAlignment="1">
      <alignment horizontal="center" vertical="center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6" xfId="33" applyNumberFormat="1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9" xfId="33" applyNumberFormat="1" applyFont="1" applyFill="1" applyBorder="1" applyAlignment="1">
      <alignment horizontal="center" vertical="center"/>
      <protection/>
    </xf>
    <xf numFmtId="0" fontId="1" fillId="24" borderId="35" xfId="33" applyNumberFormat="1" applyFont="1" applyFill="1" applyBorder="1" applyAlignment="1">
      <alignment horizontal="center" vertical="center"/>
      <protection/>
    </xf>
    <xf numFmtId="0" fontId="1" fillId="24" borderId="66" xfId="33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52" xfId="33" applyFont="1" applyBorder="1" applyAlignment="1">
      <alignment horizontal="center" vertical="center"/>
      <protection/>
    </xf>
    <xf numFmtId="49" fontId="18" fillId="0" borderId="67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4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67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72" xfId="33" applyNumberFormat="1" applyFont="1" applyBorder="1" applyAlignment="1">
      <alignment horizontal="center" vertical="center" textRotation="255" wrapTex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46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188" fontId="18" fillId="0" borderId="51" xfId="40" applyNumberFormat="1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28">
      <selection activeCell="E46" sqref="E46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44" t="s">
        <v>201</v>
      </c>
      <c r="C1" s="244"/>
      <c r="D1" s="244"/>
      <c r="E1" s="244"/>
      <c r="F1" s="244"/>
      <c r="G1" s="244"/>
      <c r="H1" s="244"/>
      <c r="I1" s="244"/>
      <c r="J1" s="244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6</v>
      </c>
      <c r="C4" s="239"/>
      <c r="D4" s="237"/>
      <c r="E4" s="8" t="s">
        <v>123</v>
      </c>
      <c r="F4" s="8" t="s">
        <v>129</v>
      </c>
      <c r="G4" s="8" t="s">
        <v>135</v>
      </c>
      <c r="H4" s="8" t="s">
        <v>138</v>
      </c>
      <c r="I4" s="237"/>
      <c r="J4" s="9"/>
    </row>
    <row r="5" spans="2:10" s="7" customFormat="1" ht="19.5" customHeight="1">
      <c r="B5" s="10" t="s">
        <v>9</v>
      </c>
      <c r="C5" s="240"/>
      <c r="D5" s="237"/>
      <c r="E5" s="29" t="s">
        <v>124</v>
      </c>
      <c r="F5" s="29" t="s">
        <v>130</v>
      </c>
      <c r="G5" s="29" t="s">
        <v>136</v>
      </c>
      <c r="H5" s="29" t="s">
        <v>139</v>
      </c>
      <c r="I5" s="237"/>
      <c r="J5" s="11"/>
    </row>
    <row r="6" spans="2:10" s="7" customFormat="1" ht="19.5" customHeight="1">
      <c r="B6" s="10">
        <v>9</v>
      </c>
      <c r="C6" s="240"/>
      <c r="D6" s="237"/>
      <c r="E6" s="29" t="s">
        <v>125</v>
      </c>
      <c r="F6" s="29" t="s">
        <v>131</v>
      </c>
      <c r="G6" s="29" t="s">
        <v>137</v>
      </c>
      <c r="H6" s="32" t="s">
        <v>202</v>
      </c>
      <c r="I6" s="237"/>
      <c r="J6" s="9"/>
    </row>
    <row r="7" spans="2:10" s="7" customFormat="1" ht="19.5" customHeight="1">
      <c r="B7" s="10" t="s">
        <v>7</v>
      </c>
      <c r="C7" s="240"/>
      <c r="D7" s="237"/>
      <c r="E7" s="29" t="s">
        <v>126</v>
      </c>
      <c r="F7" s="29" t="s">
        <v>132</v>
      </c>
      <c r="G7" s="29" t="s">
        <v>134</v>
      </c>
      <c r="H7" s="29" t="s">
        <v>140</v>
      </c>
      <c r="I7" s="237"/>
      <c r="J7" s="12"/>
    </row>
    <row r="8" spans="2:10" s="7" customFormat="1" ht="19.5" customHeight="1">
      <c r="B8" s="234" t="s">
        <v>127</v>
      </c>
      <c r="C8" s="240"/>
      <c r="D8" s="237"/>
      <c r="E8" s="29"/>
      <c r="F8" s="29" t="s">
        <v>133</v>
      </c>
      <c r="G8" s="29"/>
      <c r="H8" s="29" t="s">
        <v>141</v>
      </c>
      <c r="I8" s="237"/>
      <c r="J8" s="9"/>
    </row>
    <row r="9" spans="2:10" s="7" customFormat="1" ht="19.5" customHeight="1">
      <c r="B9" s="234"/>
      <c r="C9" s="241"/>
      <c r="D9" s="237"/>
      <c r="E9" s="29"/>
      <c r="F9" s="29" t="s">
        <v>134</v>
      </c>
      <c r="G9" s="29"/>
      <c r="H9" s="29"/>
      <c r="I9" s="237"/>
      <c r="J9" s="12"/>
    </row>
    <row r="10" spans="2:10" s="7" customFormat="1" ht="19.5">
      <c r="B10" s="235"/>
      <c r="C10" s="14"/>
      <c r="D10" s="237"/>
      <c r="E10" s="29"/>
      <c r="F10" s="29"/>
      <c r="G10" s="29"/>
      <c r="H10" s="29"/>
      <c r="I10" s="237"/>
      <c r="J10" s="9"/>
    </row>
    <row r="11" spans="2:10" s="7" customFormat="1" ht="19.5">
      <c r="B11" s="13" t="s">
        <v>128</v>
      </c>
      <c r="C11" s="24"/>
      <c r="D11" s="237"/>
      <c r="E11" s="29"/>
      <c r="F11" s="29"/>
      <c r="G11" s="29"/>
      <c r="H11" s="29"/>
      <c r="I11" s="237"/>
      <c r="J11" s="12"/>
    </row>
    <row r="12" spans="2:10" s="7" customFormat="1" ht="19.5">
      <c r="B12" s="25">
        <v>223</v>
      </c>
      <c r="C12" s="15"/>
      <c r="D12" s="238"/>
      <c r="E12" s="29"/>
      <c r="F12" s="29"/>
      <c r="G12" s="29"/>
      <c r="H12" s="29"/>
      <c r="I12" s="238"/>
      <c r="J12" s="16"/>
    </row>
    <row r="13" spans="2:10" s="7" customFormat="1" ht="19.5">
      <c r="B13" s="10">
        <v>6</v>
      </c>
      <c r="C13" s="239"/>
      <c r="D13" s="236"/>
      <c r="E13" s="17" t="s">
        <v>142</v>
      </c>
      <c r="F13" s="17" t="s">
        <v>148</v>
      </c>
      <c r="G13" s="17" t="s">
        <v>153</v>
      </c>
      <c r="H13" s="17" t="s">
        <v>158</v>
      </c>
      <c r="I13" s="236" t="s">
        <v>79</v>
      </c>
      <c r="J13" s="18"/>
    </row>
    <row r="14" spans="2:10" s="7" customFormat="1" ht="19.5">
      <c r="B14" s="10" t="s">
        <v>6</v>
      </c>
      <c r="C14" s="240"/>
      <c r="D14" s="237"/>
      <c r="E14" s="29" t="s">
        <v>143</v>
      </c>
      <c r="F14" s="29" t="s">
        <v>149</v>
      </c>
      <c r="G14" s="29" t="s">
        <v>154</v>
      </c>
      <c r="H14" s="29" t="s">
        <v>159</v>
      </c>
      <c r="I14" s="237"/>
      <c r="J14" s="12"/>
    </row>
    <row r="15" spans="2:10" s="7" customFormat="1" ht="19.5">
      <c r="B15" s="10">
        <v>10</v>
      </c>
      <c r="C15" s="240"/>
      <c r="D15" s="237"/>
      <c r="E15" s="29" t="s">
        <v>144</v>
      </c>
      <c r="F15" s="29" t="s">
        <v>150</v>
      </c>
      <c r="G15" s="29" t="s">
        <v>155</v>
      </c>
      <c r="H15" s="29" t="s">
        <v>160</v>
      </c>
      <c r="I15" s="237"/>
      <c r="J15" s="9"/>
    </row>
    <row r="16" spans="2:10" s="7" customFormat="1" ht="19.5">
      <c r="B16" s="10" t="s">
        <v>7</v>
      </c>
      <c r="C16" s="240"/>
      <c r="D16" s="237"/>
      <c r="E16" s="29" t="s">
        <v>145</v>
      </c>
      <c r="F16" s="29" t="s">
        <v>151</v>
      </c>
      <c r="G16" s="29" t="s">
        <v>156</v>
      </c>
      <c r="H16" s="29" t="s">
        <v>161</v>
      </c>
      <c r="I16" s="237"/>
      <c r="J16" s="12"/>
    </row>
    <row r="17" spans="2:10" s="7" customFormat="1" ht="19.5">
      <c r="B17" s="234" t="s">
        <v>147</v>
      </c>
      <c r="C17" s="240"/>
      <c r="D17" s="237"/>
      <c r="E17" s="29" t="s">
        <v>146</v>
      </c>
      <c r="F17" s="29" t="s">
        <v>152</v>
      </c>
      <c r="G17" s="29"/>
      <c r="H17" s="29" t="s">
        <v>162</v>
      </c>
      <c r="I17" s="237"/>
      <c r="J17" s="9"/>
    </row>
    <row r="18" spans="2:10" s="7" customFormat="1" ht="19.5">
      <c r="B18" s="234"/>
      <c r="C18" s="241"/>
      <c r="D18" s="237"/>
      <c r="E18" s="29"/>
      <c r="F18" s="29" t="s">
        <v>134</v>
      </c>
      <c r="G18" s="29"/>
      <c r="H18" s="29"/>
      <c r="I18" s="237"/>
      <c r="J18" s="12"/>
    </row>
    <row r="19" spans="2:10" s="7" customFormat="1" ht="19.5">
      <c r="B19" s="235"/>
      <c r="C19" s="14"/>
      <c r="D19" s="237"/>
      <c r="E19" s="29"/>
      <c r="F19" s="29"/>
      <c r="G19" s="29"/>
      <c r="H19" s="29"/>
      <c r="I19" s="237"/>
      <c r="J19" s="9"/>
    </row>
    <row r="20" spans="2:10" s="7" customFormat="1" ht="19.5">
      <c r="B20" s="13" t="s">
        <v>128</v>
      </c>
      <c r="C20" s="24"/>
      <c r="D20" s="237"/>
      <c r="E20" s="29"/>
      <c r="F20" s="29"/>
      <c r="G20" s="29"/>
      <c r="H20" s="29"/>
      <c r="I20" s="237"/>
      <c r="J20" s="12"/>
    </row>
    <row r="21" spans="2:10" s="7" customFormat="1" ht="19.5">
      <c r="B21" s="25">
        <v>223</v>
      </c>
      <c r="C21" s="15"/>
      <c r="D21" s="238"/>
      <c r="E21" s="29"/>
      <c r="F21" s="29"/>
      <c r="G21" s="29"/>
      <c r="H21" s="29"/>
      <c r="I21" s="238"/>
      <c r="J21" s="16"/>
    </row>
    <row r="22" spans="2:10" s="7" customFormat="1" ht="19.5">
      <c r="B22" s="10">
        <v>6</v>
      </c>
      <c r="C22" s="239"/>
      <c r="D22" s="236"/>
      <c r="E22" s="399" t="s">
        <v>163</v>
      </c>
      <c r="F22" s="399"/>
      <c r="G22" s="17" t="s">
        <v>170</v>
      </c>
      <c r="H22" s="17"/>
      <c r="I22" s="236"/>
      <c r="J22" s="18"/>
    </row>
    <row r="23" spans="2:10" s="7" customFormat="1" ht="19.5">
      <c r="B23" s="10" t="s">
        <v>6</v>
      </c>
      <c r="C23" s="240"/>
      <c r="D23" s="237"/>
      <c r="E23" s="32" t="s">
        <v>205</v>
      </c>
      <c r="F23" s="29" t="s">
        <v>168</v>
      </c>
      <c r="G23" s="32" t="s">
        <v>203</v>
      </c>
      <c r="H23" s="29"/>
      <c r="I23" s="237"/>
      <c r="J23" s="12"/>
    </row>
    <row r="24" spans="2:10" s="7" customFormat="1" ht="19.5">
      <c r="B24" s="10">
        <v>11</v>
      </c>
      <c r="C24" s="240"/>
      <c r="D24" s="237"/>
      <c r="E24" s="29" t="s">
        <v>164</v>
      </c>
      <c r="F24" s="29" t="s">
        <v>141</v>
      </c>
      <c r="G24" s="29"/>
      <c r="H24" s="29"/>
      <c r="I24" s="237"/>
      <c r="J24" s="9"/>
    </row>
    <row r="25" spans="2:10" s="7" customFormat="1" ht="19.5">
      <c r="B25" s="10" t="s">
        <v>7</v>
      </c>
      <c r="C25" s="240"/>
      <c r="D25" s="237"/>
      <c r="E25" s="29" t="s">
        <v>145</v>
      </c>
      <c r="F25" s="32" t="s">
        <v>204</v>
      </c>
      <c r="G25" s="29"/>
      <c r="H25" s="29"/>
      <c r="I25" s="237"/>
      <c r="J25" s="12"/>
    </row>
    <row r="26" spans="2:10" s="7" customFormat="1" ht="19.5">
      <c r="B26" s="234" t="s">
        <v>169</v>
      </c>
      <c r="C26" s="240"/>
      <c r="D26" s="237"/>
      <c r="E26" s="29" t="s">
        <v>165</v>
      </c>
      <c r="F26" s="29"/>
      <c r="G26" s="29"/>
      <c r="H26" s="29"/>
      <c r="I26" s="237"/>
      <c r="J26" s="9"/>
    </row>
    <row r="27" spans="2:10" s="7" customFormat="1" ht="19.5">
      <c r="B27" s="234"/>
      <c r="C27" s="241"/>
      <c r="D27" s="237"/>
      <c r="E27" s="29" t="s">
        <v>166</v>
      </c>
      <c r="F27" s="29"/>
      <c r="G27" s="29"/>
      <c r="H27" s="29"/>
      <c r="I27" s="237"/>
      <c r="J27" s="12"/>
    </row>
    <row r="28" spans="2:10" s="7" customFormat="1" ht="19.5">
      <c r="B28" s="235"/>
      <c r="C28" s="14"/>
      <c r="D28" s="237"/>
      <c r="E28" s="29" t="s">
        <v>167</v>
      </c>
      <c r="F28" s="29"/>
      <c r="G28" s="29"/>
      <c r="H28" s="29"/>
      <c r="I28" s="237"/>
      <c r="J28" s="9"/>
    </row>
    <row r="29" spans="2:10" s="7" customFormat="1" ht="19.5">
      <c r="B29" s="13" t="s">
        <v>128</v>
      </c>
      <c r="C29" s="24"/>
      <c r="D29" s="237"/>
      <c r="F29" s="29"/>
      <c r="G29" s="29"/>
      <c r="H29" s="29"/>
      <c r="I29" s="237"/>
      <c r="J29" s="12"/>
    </row>
    <row r="30" spans="2:10" s="7" customFormat="1" ht="19.5">
      <c r="B30" s="25">
        <v>223</v>
      </c>
      <c r="C30" s="15"/>
      <c r="D30" s="238"/>
      <c r="F30" s="29"/>
      <c r="G30" s="29"/>
      <c r="H30" s="29"/>
      <c r="I30" s="238"/>
      <c r="J30" s="16"/>
    </row>
    <row r="31" spans="2:10" s="7" customFormat="1" ht="19.5">
      <c r="B31" s="10">
        <v>6</v>
      </c>
      <c r="C31" s="239"/>
      <c r="D31" s="236"/>
      <c r="E31" s="17" t="s">
        <v>171</v>
      </c>
      <c r="F31" s="17" t="s">
        <v>173</v>
      </c>
      <c r="G31" s="17" t="s">
        <v>176</v>
      </c>
      <c r="H31" s="17" t="s">
        <v>179</v>
      </c>
      <c r="I31" s="236" t="s">
        <v>79</v>
      </c>
      <c r="J31" s="18"/>
    </row>
    <row r="32" spans="2:10" ht="16.5">
      <c r="B32" s="10" t="s">
        <v>6</v>
      </c>
      <c r="C32" s="240"/>
      <c r="D32" s="237"/>
      <c r="E32" s="29" t="s">
        <v>172</v>
      </c>
      <c r="F32" s="29" t="s">
        <v>174</v>
      </c>
      <c r="G32" s="29" t="s">
        <v>177</v>
      </c>
      <c r="H32" s="29" t="s">
        <v>180</v>
      </c>
      <c r="I32" s="237"/>
      <c r="J32" s="12"/>
    </row>
    <row r="33" spans="2:10" ht="16.5">
      <c r="B33" s="10">
        <v>12</v>
      </c>
      <c r="C33" s="240"/>
      <c r="D33" s="237"/>
      <c r="E33" s="29"/>
      <c r="F33" s="29" t="s">
        <v>175</v>
      </c>
      <c r="G33" s="29" t="s">
        <v>178</v>
      </c>
      <c r="H33" s="29" t="s">
        <v>181</v>
      </c>
      <c r="I33" s="237"/>
      <c r="J33" s="9"/>
    </row>
    <row r="34" spans="2:10" ht="16.5">
      <c r="B34" s="10" t="s">
        <v>7</v>
      </c>
      <c r="C34" s="240"/>
      <c r="D34" s="237"/>
      <c r="E34" s="29"/>
      <c r="F34" s="29" t="s">
        <v>133</v>
      </c>
      <c r="G34" s="29"/>
      <c r="H34" s="29" t="s">
        <v>182</v>
      </c>
      <c r="I34" s="237"/>
      <c r="J34" s="12"/>
    </row>
    <row r="35" spans="2:10" ht="16.5">
      <c r="B35" s="234" t="s">
        <v>183</v>
      </c>
      <c r="C35" s="240"/>
      <c r="D35" s="237"/>
      <c r="E35" s="29"/>
      <c r="F35" s="29" t="s">
        <v>134</v>
      </c>
      <c r="G35" s="29"/>
      <c r="H35" s="29" t="s">
        <v>155</v>
      </c>
      <c r="I35" s="237"/>
      <c r="J35" s="9"/>
    </row>
    <row r="36" spans="2:10" ht="16.5">
      <c r="B36" s="234"/>
      <c r="C36" s="241"/>
      <c r="D36" s="237"/>
      <c r="E36" s="29"/>
      <c r="F36" s="29"/>
      <c r="G36" s="29"/>
      <c r="H36" s="29" t="s">
        <v>168</v>
      </c>
      <c r="I36" s="237"/>
      <c r="J36" s="12"/>
    </row>
    <row r="37" spans="2:10" ht="16.5">
      <c r="B37" s="235"/>
      <c r="C37" s="14"/>
      <c r="D37" s="237"/>
      <c r="E37" s="29"/>
      <c r="F37" s="29"/>
      <c r="G37" s="29"/>
      <c r="H37" s="29"/>
      <c r="I37" s="237"/>
      <c r="J37" s="9"/>
    </row>
    <row r="38" spans="2:10" ht="16.5">
      <c r="B38" s="13" t="s">
        <v>157</v>
      </c>
      <c r="C38" s="24"/>
      <c r="D38" s="237"/>
      <c r="E38" s="29"/>
      <c r="F38" s="29"/>
      <c r="G38" s="29"/>
      <c r="H38" s="29"/>
      <c r="I38" s="237"/>
      <c r="J38" s="12"/>
    </row>
    <row r="39" spans="2:10" ht="16.5">
      <c r="B39" s="25">
        <v>223</v>
      </c>
      <c r="C39" s="15"/>
      <c r="D39" s="238"/>
      <c r="E39" s="29"/>
      <c r="F39" s="29"/>
      <c r="G39" s="29"/>
      <c r="H39" s="29"/>
      <c r="I39" s="238"/>
      <c r="J39" s="16"/>
    </row>
    <row r="40" spans="2:10" ht="19.5">
      <c r="B40" s="10">
        <v>6</v>
      </c>
      <c r="C40" s="239"/>
      <c r="D40" s="236"/>
      <c r="E40" s="17" t="s">
        <v>184</v>
      </c>
      <c r="F40" s="17" t="s">
        <v>190</v>
      </c>
      <c r="G40" s="17" t="s">
        <v>196</v>
      </c>
      <c r="H40" s="17" t="s">
        <v>199</v>
      </c>
      <c r="I40" s="236"/>
      <c r="J40" s="18"/>
    </row>
    <row r="41" spans="2:10" ht="16.5">
      <c r="B41" s="10" t="s">
        <v>6</v>
      </c>
      <c r="C41" s="240"/>
      <c r="D41" s="237"/>
      <c r="E41" s="29" t="s">
        <v>185</v>
      </c>
      <c r="F41" s="32" t="s">
        <v>206</v>
      </c>
      <c r="G41" s="29" t="s">
        <v>197</v>
      </c>
      <c r="H41" s="29" t="s">
        <v>200</v>
      </c>
      <c r="I41" s="237"/>
      <c r="J41" s="12"/>
    </row>
    <row r="42" spans="2:10" ht="16.5">
      <c r="B42" s="10">
        <v>13</v>
      </c>
      <c r="C42" s="240"/>
      <c r="D42" s="237"/>
      <c r="E42" s="29" t="s">
        <v>186</v>
      </c>
      <c r="F42" s="29" t="s">
        <v>191</v>
      </c>
      <c r="G42" s="29" t="s">
        <v>134</v>
      </c>
      <c r="H42" s="29"/>
      <c r="I42" s="237"/>
      <c r="J42" s="9"/>
    </row>
    <row r="43" spans="2:10" ht="16.5">
      <c r="B43" s="10" t="s">
        <v>7</v>
      </c>
      <c r="C43" s="240"/>
      <c r="D43" s="237"/>
      <c r="E43" s="29" t="s">
        <v>187</v>
      </c>
      <c r="F43" s="29" t="s">
        <v>192</v>
      </c>
      <c r="G43" s="29"/>
      <c r="H43" s="29"/>
      <c r="I43" s="237"/>
      <c r="J43" s="12"/>
    </row>
    <row r="44" spans="2:10" ht="16.5">
      <c r="B44" s="234" t="s">
        <v>198</v>
      </c>
      <c r="C44" s="240"/>
      <c r="D44" s="237"/>
      <c r="E44" s="29" t="s">
        <v>188</v>
      </c>
      <c r="F44" s="29" t="s">
        <v>193</v>
      </c>
      <c r="G44" s="29"/>
      <c r="H44" s="29"/>
      <c r="I44" s="237"/>
      <c r="J44" s="9"/>
    </row>
    <row r="45" spans="2:10" ht="16.5">
      <c r="B45" s="234"/>
      <c r="C45" s="241"/>
      <c r="D45" s="237"/>
      <c r="E45" s="29" t="s">
        <v>189</v>
      </c>
      <c r="F45" s="29" t="s">
        <v>194</v>
      </c>
      <c r="G45" s="29"/>
      <c r="H45" s="29"/>
      <c r="I45" s="237"/>
      <c r="J45" s="12"/>
    </row>
    <row r="46" spans="2:10" ht="16.5">
      <c r="B46" s="235"/>
      <c r="C46" s="14"/>
      <c r="D46" s="237"/>
      <c r="E46" s="32" t="s">
        <v>207</v>
      </c>
      <c r="F46" s="29" t="s">
        <v>195</v>
      </c>
      <c r="G46" s="29"/>
      <c r="H46" s="29"/>
      <c r="I46" s="237"/>
      <c r="J46" s="9"/>
    </row>
    <row r="47" spans="2:10" ht="16.5">
      <c r="B47" s="13" t="s">
        <v>128</v>
      </c>
      <c r="C47" s="24"/>
      <c r="D47" s="237"/>
      <c r="E47" s="29"/>
      <c r="F47" s="29"/>
      <c r="G47" s="29"/>
      <c r="H47" s="29"/>
      <c r="I47" s="237"/>
      <c r="J47" s="12"/>
    </row>
    <row r="48" spans="2:10" ht="17.25" thickBot="1">
      <c r="B48" s="26">
        <v>223</v>
      </c>
      <c r="C48" s="20"/>
      <c r="D48" s="242"/>
      <c r="E48" s="62"/>
      <c r="F48" s="29"/>
      <c r="G48" s="29"/>
      <c r="H48" s="29"/>
      <c r="I48" s="242"/>
      <c r="J48" s="21"/>
    </row>
    <row r="49" spans="3:10" ht="21.75" customHeight="1">
      <c r="C49" s="1"/>
      <c r="F49" s="243" t="s">
        <v>122</v>
      </c>
      <c r="G49" s="243"/>
      <c r="H49" s="243"/>
      <c r="I49" s="243"/>
      <c r="J49" s="243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B8:B10"/>
    <mergeCell ref="B17:B19"/>
    <mergeCell ref="B35:B37"/>
    <mergeCell ref="B44:B46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29" t="str">
        <f>SUBSTITUTE('三菜'!B1,"食譜設計","意見調查表")</f>
        <v>嘉義縣灣內國小 102學年度第2學期第18週午餐意見調查表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6.5">
      <c r="B3" s="230" t="s">
        <v>23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2:14" ht="16.5">
      <c r="B4" s="231" t="s">
        <v>0</v>
      </c>
      <c r="C4" s="231" t="s">
        <v>1</v>
      </c>
      <c r="D4" s="231" t="s">
        <v>15</v>
      </c>
      <c r="E4" s="233" t="s">
        <v>24</v>
      </c>
      <c r="F4" s="233"/>
      <c r="G4" s="233"/>
      <c r="H4" s="233" t="s">
        <v>16</v>
      </c>
      <c r="I4" s="233"/>
      <c r="J4" s="233"/>
      <c r="K4" s="233" t="s">
        <v>25</v>
      </c>
      <c r="L4" s="233"/>
      <c r="M4" s="233"/>
      <c r="N4" s="225" t="s">
        <v>26</v>
      </c>
    </row>
    <row r="5" spans="2:14" ht="16.5">
      <c r="B5" s="231"/>
      <c r="C5" s="231"/>
      <c r="D5" s="231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226"/>
    </row>
    <row r="6" spans="2:14" ht="16.5">
      <c r="B6" s="34">
        <f>IF('三菜'!B4&lt;&gt;"",'三菜'!B4,"")</f>
        <v>6</v>
      </c>
      <c r="C6" s="232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248"/>
    </row>
    <row r="7" spans="2:14" ht="16.5">
      <c r="B7" s="36" t="s">
        <v>6</v>
      </c>
      <c r="C7" s="246"/>
      <c r="D7" s="35" t="str">
        <f>IF('三菜'!E4&gt;"",'三菜'!E4,"")</f>
        <v>雞肉魯米血</v>
      </c>
      <c r="E7" s="35"/>
      <c r="F7" s="35"/>
      <c r="G7" s="35"/>
      <c r="H7" s="35"/>
      <c r="I7" s="35"/>
      <c r="J7" s="35"/>
      <c r="K7" s="35"/>
      <c r="L7" s="35"/>
      <c r="M7" s="35"/>
      <c r="N7" s="249"/>
    </row>
    <row r="8" spans="2:14" ht="16.5">
      <c r="B8" s="36">
        <f>IF('三菜'!B6&lt;&gt;"",'三菜'!B6,"")</f>
        <v>9</v>
      </c>
      <c r="C8" s="246"/>
      <c r="D8" s="35" t="str">
        <f>IF('三菜'!F4&gt;"",'三菜'!F4,"")</f>
        <v>鮮菇扒鴿蛋</v>
      </c>
      <c r="E8" s="35"/>
      <c r="F8" s="35"/>
      <c r="G8" s="35"/>
      <c r="H8" s="35"/>
      <c r="I8" s="35"/>
      <c r="J8" s="35"/>
      <c r="K8" s="35"/>
      <c r="L8" s="35"/>
      <c r="M8" s="35"/>
      <c r="N8" s="249"/>
    </row>
    <row r="9" spans="2:14" ht="16.5">
      <c r="B9" s="36" t="s">
        <v>7</v>
      </c>
      <c r="C9" s="246"/>
      <c r="D9" s="35" t="str">
        <f>IF('三菜'!G4&gt;"",'三菜'!G4,"")</f>
        <v>炒高麗菜</v>
      </c>
      <c r="E9" s="35"/>
      <c r="F9" s="35"/>
      <c r="G9" s="35"/>
      <c r="H9" s="35"/>
      <c r="I9" s="35"/>
      <c r="J9" s="35"/>
      <c r="K9" s="35"/>
      <c r="L9" s="35"/>
      <c r="M9" s="35"/>
      <c r="N9" s="249"/>
    </row>
    <row r="10" spans="2:14" ht="16.5">
      <c r="B10" s="37"/>
      <c r="C10" s="246"/>
      <c r="D10" s="35" t="str">
        <f>IF('三菜'!H4&gt;"",'三菜'!H4,"")</f>
        <v>青菜豆腐湯</v>
      </c>
      <c r="E10" s="35"/>
      <c r="F10" s="35"/>
      <c r="G10" s="35"/>
      <c r="H10" s="35"/>
      <c r="I10" s="35"/>
      <c r="J10" s="35"/>
      <c r="K10" s="35"/>
      <c r="L10" s="35"/>
      <c r="M10" s="35"/>
      <c r="N10" s="249"/>
    </row>
    <row r="11" spans="2:14" ht="17.25" thickBot="1">
      <c r="B11" s="38"/>
      <c r="C11" s="247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50"/>
    </row>
    <row r="12" spans="2:14" ht="16.5" customHeight="1">
      <c r="B12" s="40">
        <f>IF('三菜'!B13&lt;&gt;"",'三菜'!B13,"")</f>
        <v>6</v>
      </c>
      <c r="C12" s="245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251"/>
    </row>
    <row r="13" spans="2:14" ht="16.5">
      <c r="B13" s="36" t="s">
        <v>6</v>
      </c>
      <c r="C13" s="246"/>
      <c r="D13" s="35" t="str">
        <f>IF('三菜'!E13&gt;"",'三菜'!E13,"")</f>
        <v>黑胡椒玉米肉末</v>
      </c>
      <c r="E13" s="35"/>
      <c r="F13" s="35"/>
      <c r="G13" s="35"/>
      <c r="H13" s="35"/>
      <c r="I13" s="35"/>
      <c r="J13" s="35"/>
      <c r="K13" s="35"/>
      <c r="L13" s="35"/>
      <c r="M13" s="35"/>
      <c r="N13" s="249"/>
    </row>
    <row r="14" spans="2:14" ht="16.5">
      <c r="B14" s="36">
        <f>IF('三菜'!B15&lt;&gt;"",'三菜'!B15,"")</f>
        <v>10</v>
      </c>
      <c r="C14" s="246"/>
      <c r="D14" s="35" t="str">
        <f>IF('三菜'!F13&gt;"",'三菜'!F13,"")</f>
        <v>筍香干片</v>
      </c>
      <c r="E14" s="35"/>
      <c r="F14" s="35"/>
      <c r="G14" s="35"/>
      <c r="H14" s="35"/>
      <c r="I14" s="35"/>
      <c r="J14" s="35"/>
      <c r="K14" s="35"/>
      <c r="L14" s="35"/>
      <c r="M14" s="35"/>
      <c r="N14" s="249"/>
    </row>
    <row r="15" spans="2:14" ht="16.5">
      <c r="B15" s="36" t="s">
        <v>7</v>
      </c>
      <c r="C15" s="246"/>
      <c r="D15" s="35" t="str">
        <f>IF('三菜'!G13&gt;"",'三菜'!G13,"")</f>
        <v>韭香銀芽</v>
      </c>
      <c r="E15" s="35"/>
      <c r="F15" s="35"/>
      <c r="G15" s="35"/>
      <c r="H15" s="35"/>
      <c r="I15" s="35"/>
      <c r="J15" s="35"/>
      <c r="K15" s="35"/>
      <c r="L15" s="35"/>
      <c r="M15" s="35"/>
      <c r="N15" s="249"/>
    </row>
    <row r="16" spans="2:14" ht="16.5">
      <c r="B16" s="37"/>
      <c r="C16" s="246"/>
      <c r="D16" s="35" t="str">
        <f>IF('三菜'!H13&gt;"",'三菜'!H13,"")</f>
        <v>雙蘿排骨湯</v>
      </c>
      <c r="E16" s="35"/>
      <c r="F16" s="35"/>
      <c r="G16" s="35"/>
      <c r="H16" s="35"/>
      <c r="I16" s="35"/>
      <c r="J16" s="35"/>
      <c r="K16" s="35"/>
      <c r="L16" s="35"/>
      <c r="M16" s="35"/>
      <c r="N16" s="249"/>
    </row>
    <row r="17" spans="2:14" ht="17.25" thickBot="1">
      <c r="B17" s="38"/>
      <c r="C17" s="247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50"/>
    </row>
    <row r="18" spans="2:14" ht="16.5">
      <c r="B18" s="36">
        <f>IF('三菜'!B22&lt;&gt;"",'三菜'!B22,"")</f>
        <v>6</v>
      </c>
      <c r="C18" s="245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249"/>
    </row>
    <row r="19" spans="2:14" ht="16.5">
      <c r="B19" s="36" t="s">
        <v>6</v>
      </c>
      <c r="C19" s="246"/>
      <c r="D19" s="35" t="str">
        <f>IF('三菜'!E22&gt;"",'三菜'!E22,"")</f>
        <v>家常味鹹肉粥</v>
      </c>
      <c r="E19" s="35"/>
      <c r="F19" s="35"/>
      <c r="G19" s="35"/>
      <c r="H19" s="35"/>
      <c r="I19" s="35"/>
      <c r="J19" s="35"/>
      <c r="K19" s="35"/>
      <c r="L19" s="35"/>
      <c r="M19" s="35"/>
      <c r="N19" s="249"/>
    </row>
    <row r="20" spans="2:14" ht="16.5">
      <c r="B20" s="36">
        <f>IF('三菜'!B24&lt;&gt;"",'三菜'!B24,"")</f>
        <v>11</v>
      </c>
      <c r="C20" s="246"/>
      <c r="D20" s="35" t="str">
        <f>IF('三菜'!G22&gt;"",'三菜'!G22,"")</f>
        <v>大銀絲卷</v>
      </c>
      <c r="E20" s="35"/>
      <c r="F20" s="35"/>
      <c r="G20" s="35"/>
      <c r="H20" s="35"/>
      <c r="I20" s="35"/>
      <c r="J20" s="35"/>
      <c r="K20" s="35"/>
      <c r="L20" s="35"/>
      <c r="M20" s="35"/>
      <c r="N20" s="249"/>
    </row>
    <row r="21" spans="2:14" ht="16.5">
      <c r="B21" s="36" t="s">
        <v>7</v>
      </c>
      <c r="C21" s="246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249"/>
    </row>
    <row r="22" spans="2:14" ht="16.5">
      <c r="B22" s="37"/>
      <c r="C22" s="246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49"/>
    </row>
    <row r="23" spans="2:14" ht="17.25" thickBot="1">
      <c r="B23" s="37"/>
      <c r="C23" s="247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49"/>
    </row>
    <row r="24" spans="2:14" ht="16.5">
      <c r="B24" s="40">
        <f>IF('三菜'!B31&lt;&gt;"",'三菜'!B31,"")</f>
        <v>6</v>
      </c>
      <c r="C24" s="245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251"/>
    </row>
    <row r="25" spans="2:14" ht="16.5">
      <c r="B25" s="36" t="s">
        <v>6</v>
      </c>
      <c r="C25" s="246"/>
      <c r="D25" s="35" t="str">
        <f>IF('三菜'!E31&gt;"",'三菜'!E31,"")</f>
        <v>鹽酥柳葉魚</v>
      </c>
      <c r="E25" s="35"/>
      <c r="F25" s="35"/>
      <c r="G25" s="35"/>
      <c r="H25" s="35"/>
      <c r="I25" s="35"/>
      <c r="J25" s="35"/>
      <c r="K25" s="35"/>
      <c r="L25" s="35"/>
      <c r="M25" s="35"/>
      <c r="N25" s="249"/>
    </row>
    <row r="26" spans="2:14" ht="16.5">
      <c r="B26" s="36">
        <f>IF('三菜'!B33&lt;&gt;"",'三菜'!B33,"")</f>
        <v>12</v>
      </c>
      <c r="C26" s="246"/>
      <c r="D26" s="35" t="str">
        <f>IF('三菜'!F31&gt;"",'三菜'!F31,"")</f>
        <v>扁蒲炒肉絲</v>
      </c>
      <c r="E26" s="35"/>
      <c r="F26" s="35"/>
      <c r="G26" s="35"/>
      <c r="H26" s="35"/>
      <c r="I26" s="35"/>
      <c r="J26" s="35"/>
      <c r="K26" s="35"/>
      <c r="L26" s="35"/>
      <c r="M26" s="35"/>
      <c r="N26" s="249"/>
    </row>
    <row r="27" spans="2:14" ht="16.5">
      <c r="B27" s="36" t="s">
        <v>7</v>
      </c>
      <c r="C27" s="246"/>
      <c r="D27" s="35" t="str">
        <f>IF('三菜'!G31&gt;"",'三菜'!G31,"")</f>
        <v>炒蚵白菜</v>
      </c>
      <c r="E27" s="35"/>
      <c r="F27" s="35"/>
      <c r="G27" s="35"/>
      <c r="H27" s="35"/>
      <c r="I27" s="35"/>
      <c r="J27" s="35"/>
      <c r="K27" s="35"/>
      <c r="L27" s="35"/>
      <c r="M27" s="35"/>
      <c r="N27" s="249"/>
    </row>
    <row r="28" spans="2:14" ht="16.5">
      <c r="B28" s="37"/>
      <c r="C28" s="246"/>
      <c r="D28" s="35" t="str">
        <f>IF('三菜'!H31&gt;"",'三菜'!H31,"")</f>
        <v>豬血湯</v>
      </c>
      <c r="E28" s="35"/>
      <c r="F28" s="35"/>
      <c r="G28" s="35"/>
      <c r="H28" s="35"/>
      <c r="I28" s="35"/>
      <c r="J28" s="35"/>
      <c r="K28" s="35"/>
      <c r="L28" s="35"/>
      <c r="M28" s="35"/>
      <c r="N28" s="249"/>
    </row>
    <row r="29" spans="2:14" ht="17.25" thickBot="1">
      <c r="B29" s="38"/>
      <c r="C29" s="247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250"/>
    </row>
    <row r="30" spans="2:14" ht="16.5">
      <c r="B30" s="40">
        <f>IF('三菜'!B40&lt;&gt;"",'三菜'!B40,"")</f>
        <v>6</v>
      </c>
      <c r="C30" s="245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251"/>
    </row>
    <row r="31" spans="2:14" ht="16.5">
      <c r="B31" s="36" t="s">
        <v>6</v>
      </c>
      <c r="C31" s="246"/>
      <c r="D31" s="35" t="str">
        <f>IF('三菜'!E40&gt;"",'三菜'!E40,"")</f>
        <v>蠔油洋菇黃金腐 </v>
      </c>
      <c r="E31" s="35"/>
      <c r="F31" s="35"/>
      <c r="G31" s="35"/>
      <c r="H31" s="35"/>
      <c r="I31" s="35"/>
      <c r="J31" s="35"/>
      <c r="K31" s="35"/>
      <c r="L31" s="35"/>
      <c r="M31" s="35"/>
      <c r="N31" s="249"/>
    </row>
    <row r="32" spans="2:14" ht="16.5">
      <c r="B32" s="36">
        <f>IF('三菜'!B42&lt;&gt;"",'三菜'!B42,"")</f>
        <v>13</v>
      </c>
      <c r="C32" s="246"/>
      <c r="D32" s="35" t="str">
        <f>IF('三菜'!F40&gt;"",'三菜'!F40,"")</f>
        <v>鮮菇滑絲</v>
      </c>
      <c r="E32" s="35"/>
      <c r="F32" s="35"/>
      <c r="G32" s="35"/>
      <c r="H32" s="35"/>
      <c r="I32" s="35"/>
      <c r="J32" s="35"/>
      <c r="K32" s="35"/>
      <c r="L32" s="35"/>
      <c r="M32" s="35"/>
      <c r="N32" s="249"/>
    </row>
    <row r="33" spans="2:14" ht="16.5">
      <c r="B33" s="36" t="s">
        <v>7</v>
      </c>
      <c r="C33" s="246"/>
      <c r="D33" s="35" t="str">
        <f>IF('三菜'!G40&gt;"",'三菜'!G40,"")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249"/>
    </row>
    <row r="34" spans="2:14" ht="16.5">
      <c r="B34" s="37"/>
      <c r="C34" s="246"/>
      <c r="D34" s="35" t="str">
        <f>IF('三菜'!H40&gt;"",'三菜'!H40,"")</f>
        <v>仙草甜蜜湯</v>
      </c>
      <c r="E34" s="35"/>
      <c r="F34" s="35"/>
      <c r="G34" s="35"/>
      <c r="H34" s="35"/>
      <c r="I34" s="35"/>
      <c r="J34" s="35"/>
      <c r="K34" s="35"/>
      <c r="L34" s="35"/>
      <c r="M34" s="35"/>
      <c r="N34" s="249"/>
    </row>
    <row r="35" spans="2:14" ht="17.25" thickBot="1">
      <c r="B35" s="38"/>
      <c r="C35" s="247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50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55" t="str">
        <f>'三菜'!B1</f>
        <v>嘉義縣灣內國小 102學年度第2學期第18週午餐食譜設計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</row>
    <row r="2" s="58" customFormat="1" ht="7.5" customHeight="1" thickBot="1"/>
    <row r="3" spans="1:52" ht="14.25" customHeight="1" thickBot="1">
      <c r="A3" s="258"/>
      <c r="B3" s="64"/>
      <c r="C3" s="223" t="s">
        <v>36</v>
      </c>
      <c r="D3" s="223"/>
      <c r="E3" s="223"/>
      <c r="F3" s="223"/>
      <c r="G3" s="223"/>
      <c r="H3" s="224"/>
      <c r="I3" s="64"/>
      <c r="J3" s="223" t="s">
        <v>37</v>
      </c>
      <c r="K3" s="223"/>
      <c r="L3" s="223"/>
      <c r="M3" s="223"/>
      <c r="N3" s="223"/>
      <c r="O3" s="224"/>
      <c r="P3" s="63"/>
      <c r="Q3" s="223" t="s">
        <v>37</v>
      </c>
      <c r="R3" s="223"/>
      <c r="S3" s="223"/>
      <c r="T3" s="223"/>
      <c r="U3" s="223"/>
      <c r="V3" s="224"/>
      <c r="W3" s="63"/>
      <c r="X3" s="223" t="s">
        <v>37</v>
      </c>
      <c r="Y3" s="223"/>
      <c r="Z3" s="223"/>
      <c r="AA3" s="223"/>
      <c r="AB3" s="223"/>
      <c r="AC3" s="224"/>
      <c r="AD3" s="63"/>
      <c r="AE3" s="223" t="s">
        <v>37</v>
      </c>
      <c r="AF3" s="223"/>
      <c r="AG3" s="223"/>
      <c r="AH3" s="223"/>
      <c r="AI3" s="223"/>
      <c r="AJ3" s="22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259"/>
      <c r="B4" s="69" t="s">
        <v>0</v>
      </c>
      <c r="C4" s="66" t="str">
        <f>TRIM('三菜'!B4)</f>
        <v>6</v>
      </c>
      <c r="D4" s="67" t="s">
        <v>6</v>
      </c>
      <c r="E4" s="66" t="str">
        <f>TRIM('三菜'!B6)</f>
        <v>9</v>
      </c>
      <c r="F4" s="68" t="s">
        <v>7</v>
      </c>
      <c r="G4" s="256" t="str">
        <f>TRIM('三菜'!B8)</f>
        <v>星期一</v>
      </c>
      <c r="H4" s="257"/>
      <c r="I4" s="73" t="s">
        <v>0</v>
      </c>
      <c r="J4" s="66" t="str">
        <f>TRIM('三菜'!B13)</f>
        <v>6</v>
      </c>
      <c r="K4" s="67" t="s">
        <v>6</v>
      </c>
      <c r="L4" s="66" t="str">
        <f>TRIM('三菜'!B15)</f>
        <v>10</v>
      </c>
      <c r="M4" s="68" t="s">
        <v>7</v>
      </c>
      <c r="N4" s="256" t="str">
        <f>TRIM('三菜'!B17)</f>
        <v>星期二</v>
      </c>
      <c r="O4" s="257"/>
      <c r="P4" s="69" t="s">
        <v>0</v>
      </c>
      <c r="Q4" s="66" t="str">
        <f>TRIM('三菜'!B22)</f>
        <v>6</v>
      </c>
      <c r="R4" s="67" t="s">
        <v>6</v>
      </c>
      <c r="S4" s="66" t="str">
        <f>TRIM('三菜'!B24)</f>
        <v>11</v>
      </c>
      <c r="T4" s="68" t="s">
        <v>7</v>
      </c>
      <c r="U4" s="256" t="str">
        <f>TRIM('三菜'!B26)</f>
        <v>星期三</v>
      </c>
      <c r="V4" s="257"/>
      <c r="W4" s="69" t="s">
        <v>0</v>
      </c>
      <c r="X4" s="66" t="str">
        <f>TRIM('三菜'!B31)</f>
        <v>6</v>
      </c>
      <c r="Y4" s="67" t="s">
        <v>6</v>
      </c>
      <c r="Z4" s="66" t="str">
        <f>TRIM('三菜'!B33)</f>
        <v>12</v>
      </c>
      <c r="AA4" s="68" t="s">
        <v>7</v>
      </c>
      <c r="AB4" s="256" t="str">
        <f>TRIM('三菜'!B35)</f>
        <v>星期四</v>
      </c>
      <c r="AC4" s="257"/>
      <c r="AD4" s="69" t="s">
        <v>0</v>
      </c>
      <c r="AE4" s="66" t="str">
        <f>TRIM('三菜'!B40)</f>
        <v>6</v>
      </c>
      <c r="AF4" s="67" t="s">
        <v>6</v>
      </c>
      <c r="AG4" s="66" t="str">
        <f>TRIM('三菜'!B42)</f>
        <v>13</v>
      </c>
      <c r="AH4" s="68" t="s">
        <v>7</v>
      </c>
      <c r="AI4" s="256" t="str">
        <f>TRIM('三菜'!B44)</f>
        <v>星期五</v>
      </c>
      <c r="AJ4" s="257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259"/>
      <c r="B5" s="70" t="s">
        <v>27</v>
      </c>
      <c r="C5" s="252" t="str">
        <f>TRIM('三菜'!B12)</f>
        <v>223</v>
      </c>
      <c r="D5" s="252"/>
      <c r="E5" s="252"/>
      <c r="F5" s="253" t="s">
        <v>34</v>
      </c>
      <c r="G5" s="253"/>
      <c r="H5" s="254"/>
      <c r="I5" s="74" t="s">
        <v>27</v>
      </c>
      <c r="J5" s="252" t="str">
        <f>TRIM('三菜'!B21)</f>
        <v>223</v>
      </c>
      <c r="K5" s="252"/>
      <c r="L5" s="252"/>
      <c r="M5" s="253" t="s">
        <v>34</v>
      </c>
      <c r="N5" s="253"/>
      <c r="O5" s="254"/>
      <c r="P5" s="70" t="s">
        <v>27</v>
      </c>
      <c r="Q5" s="252" t="str">
        <f>TRIM('三菜'!B30)</f>
        <v>223</v>
      </c>
      <c r="R5" s="252"/>
      <c r="S5" s="252"/>
      <c r="T5" s="253" t="s">
        <v>34</v>
      </c>
      <c r="U5" s="253"/>
      <c r="V5" s="254"/>
      <c r="W5" s="70" t="s">
        <v>27</v>
      </c>
      <c r="X5" s="252" t="str">
        <f>TRIM('三菜'!B39)</f>
        <v>223</v>
      </c>
      <c r="Y5" s="252"/>
      <c r="Z5" s="252"/>
      <c r="AA5" s="253" t="s">
        <v>34</v>
      </c>
      <c r="AB5" s="253"/>
      <c r="AC5" s="254"/>
      <c r="AD5" s="70" t="s">
        <v>27</v>
      </c>
      <c r="AE5" s="252" t="str">
        <f>TRIM('三菜'!B48)</f>
        <v>223</v>
      </c>
      <c r="AF5" s="252"/>
      <c r="AG5" s="252"/>
      <c r="AH5" s="253" t="s">
        <v>34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59"/>
      <c r="B6" s="71" t="s">
        <v>35</v>
      </c>
      <c r="C6" s="221">
        <f>TRIM('三菜'!D4)</f>
      </c>
      <c r="D6" s="221"/>
      <c r="E6" s="221"/>
      <c r="F6" s="221"/>
      <c r="G6" s="221"/>
      <c r="H6" s="222"/>
      <c r="I6" s="75" t="s">
        <v>35</v>
      </c>
      <c r="J6" s="219">
        <f>TRIM('三菜'!D13)</f>
      </c>
      <c r="K6" s="219"/>
      <c r="L6" s="219"/>
      <c r="M6" s="219"/>
      <c r="N6" s="219"/>
      <c r="O6" s="220"/>
      <c r="P6" s="71" t="s">
        <v>35</v>
      </c>
      <c r="Q6" s="219">
        <f>TRIM('三菜'!D22)</f>
      </c>
      <c r="R6" s="219"/>
      <c r="S6" s="219"/>
      <c r="T6" s="219"/>
      <c r="U6" s="219"/>
      <c r="V6" s="220"/>
      <c r="W6" s="71" t="s">
        <v>35</v>
      </c>
      <c r="X6" s="219">
        <f>TRIM('三菜'!D31)</f>
      </c>
      <c r="Y6" s="219"/>
      <c r="Z6" s="219"/>
      <c r="AA6" s="219"/>
      <c r="AB6" s="219"/>
      <c r="AC6" s="220"/>
      <c r="AD6" s="71" t="s">
        <v>35</v>
      </c>
      <c r="AE6" s="219">
        <f>TRIM('三菜'!D40)</f>
      </c>
      <c r="AF6" s="219"/>
      <c r="AG6" s="219"/>
      <c r="AH6" s="219"/>
      <c r="AI6" s="219"/>
      <c r="AJ6" s="220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260"/>
      <c r="B7" s="65" t="s">
        <v>40</v>
      </c>
      <c r="C7" s="227" t="s">
        <v>41</v>
      </c>
      <c r="D7" s="228"/>
      <c r="E7" s="217"/>
      <c r="F7" s="227" t="s">
        <v>42</v>
      </c>
      <c r="G7" s="228"/>
      <c r="H7" s="218"/>
      <c r="I7" s="76" t="s">
        <v>40</v>
      </c>
      <c r="J7" s="227" t="s">
        <v>41</v>
      </c>
      <c r="K7" s="228"/>
      <c r="L7" s="217"/>
      <c r="M7" s="227" t="s">
        <v>42</v>
      </c>
      <c r="N7" s="228"/>
      <c r="O7" s="218"/>
      <c r="P7" s="72" t="s">
        <v>40</v>
      </c>
      <c r="Q7" s="227" t="s">
        <v>41</v>
      </c>
      <c r="R7" s="228"/>
      <c r="S7" s="217"/>
      <c r="T7" s="227" t="s">
        <v>42</v>
      </c>
      <c r="U7" s="228"/>
      <c r="V7" s="218"/>
      <c r="W7" s="72" t="s">
        <v>40</v>
      </c>
      <c r="X7" s="227" t="s">
        <v>41</v>
      </c>
      <c r="Y7" s="228"/>
      <c r="Z7" s="217"/>
      <c r="AA7" s="227" t="s">
        <v>42</v>
      </c>
      <c r="AB7" s="228"/>
      <c r="AC7" s="218"/>
      <c r="AD7" s="72" t="s">
        <v>40</v>
      </c>
      <c r="AE7" s="227" t="s">
        <v>41</v>
      </c>
      <c r="AF7" s="228"/>
      <c r="AG7" s="217"/>
      <c r="AH7" s="227" t="s">
        <v>42</v>
      </c>
      <c r="AI7" s="228"/>
      <c r="AJ7" s="218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92" t="s">
        <v>3</v>
      </c>
      <c r="B8" s="275" t="str">
        <f>TRIM('三菜'!E4)</f>
        <v>雞肉魯米血</v>
      </c>
      <c r="C8" s="276" t="str">
        <f>'三菜'!E5</f>
        <v>雞腿丁CAS 　　　18Kg</v>
      </c>
      <c r="D8" s="276"/>
      <c r="E8" s="276"/>
      <c r="F8" s="276"/>
      <c r="G8" s="276"/>
      <c r="H8" s="296"/>
      <c r="I8" s="265" t="str">
        <f>TRIM('三菜'!E13)</f>
        <v>黑胡椒玉米肉末</v>
      </c>
      <c r="J8" s="280" t="str">
        <f>'三菜'!E14</f>
        <v>絞肉 　　　　　12.5Kg</v>
      </c>
      <c r="K8" s="281"/>
      <c r="L8" s="281"/>
      <c r="M8" s="281"/>
      <c r="N8" s="281"/>
      <c r="O8" s="282"/>
      <c r="P8" s="275" t="str">
        <f>TRIM('三菜'!E22)</f>
        <v>家常味鹹肉粥</v>
      </c>
      <c r="Q8" s="276" t="str">
        <f>'三菜'!E23</f>
        <v>高麗菜切片        10.5Kg </v>
      </c>
      <c r="R8" s="276"/>
      <c r="S8" s="276"/>
      <c r="T8" s="276"/>
      <c r="U8" s="276"/>
      <c r="V8" s="277"/>
      <c r="W8" s="275" t="str">
        <f>TRIM('三菜'!E31)</f>
        <v>鹽酥柳葉魚</v>
      </c>
      <c r="X8" s="276" t="str">
        <f>'三菜'!E32</f>
        <v>柳葉魚(裹粉) 　470尾</v>
      </c>
      <c r="Y8" s="276"/>
      <c r="Z8" s="276"/>
      <c r="AA8" s="276"/>
      <c r="AB8" s="276"/>
      <c r="AC8" s="277"/>
      <c r="AD8" s="275" t="str">
        <f>TRIM('三菜'!E40)</f>
        <v>蠔油洋菇黃金腐</v>
      </c>
      <c r="AE8" s="276" t="str">
        <f>'三菜'!E41</f>
        <v>海帶結 　　　　　7Kg</v>
      </c>
      <c r="AF8" s="276"/>
      <c r="AG8" s="276"/>
      <c r="AH8" s="276"/>
      <c r="AI8" s="276"/>
      <c r="AJ8" s="277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2"/>
      <c r="B9" s="266"/>
      <c r="C9" s="269" t="str">
        <f>'三菜'!E6</f>
        <v>米血丁 　　　　　5Kg</v>
      </c>
      <c r="D9" s="269"/>
      <c r="E9" s="269"/>
      <c r="F9" s="269"/>
      <c r="G9" s="269"/>
      <c r="H9" s="285"/>
      <c r="I9" s="266"/>
      <c r="J9" s="269" t="str">
        <f>'三菜'!E15</f>
        <v>洋蔥小丁 　　　　5Kg</v>
      </c>
      <c r="K9" s="269"/>
      <c r="L9" s="269"/>
      <c r="M9" s="269"/>
      <c r="N9" s="269"/>
      <c r="O9" s="270"/>
      <c r="P9" s="266"/>
      <c r="Q9" s="269" t="str">
        <f>'三菜'!E24</f>
        <v>肉絲-溫 　　　　　5Kg</v>
      </c>
      <c r="R9" s="269"/>
      <c r="S9" s="269"/>
      <c r="T9" s="269"/>
      <c r="U9" s="269"/>
      <c r="V9" s="270"/>
      <c r="W9" s="266"/>
      <c r="X9" s="269">
        <f>'三菜'!E33</f>
        <v>0</v>
      </c>
      <c r="Y9" s="269"/>
      <c r="Z9" s="269"/>
      <c r="AA9" s="269"/>
      <c r="AB9" s="269"/>
      <c r="AC9" s="270"/>
      <c r="AD9" s="266"/>
      <c r="AE9" s="269" t="str">
        <f>'三菜'!E42</f>
        <v>油豆腐丁 　　　6.5Kg</v>
      </c>
      <c r="AF9" s="269"/>
      <c r="AG9" s="269"/>
      <c r="AH9" s="269"/>
      <c r="AI9" s="269"/>
      <c r="AJ9" s="27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2"/>
      <c r="B10" s="266"/>
      <c r="C10" s="269" t="str">
        <f>'三菜'!E7</f>
        <v>薑片 　　　　　0.2Kg</v>
      </c>
      <c r="D10" s="269"/>
      <c r="E10" s="269"/>
      <c r="F10" s="269"/>
      <c r="G10" s="269"/>
      <c r="H10" s="285"/>
      <c r="I10" s="266"/>
      <c r="J10" s="269" t="str">
        <f>'三菜'!E16</f>
        <v>玉米粒 　　　　4.5Kg</v>
      </c>
      <c r="K10" s="269"/>
      <c r="L10" s="269"/>
      <c r="M10" s="269"/>
      <c r="N10" s="269"/>
      <c r="O10" s="270"/>
      <c r="P10" s="266"/>
      <c r="Q10" s="269" t="str">
        <f>'三菜'!E25</f>
        <v>玉米粒 　　　　4.5Kg</v>
      </c>
      <c r="R10" s="269"/>
      <c r="S10" s="269"/>
      <c r="T10" s="269"/>
      <c r="U10" s="269"/>
      <c r="V10" s="270"/>
      <c r="W10" s="266"/>
      <c r="X10" s="269">
        <f>'三菜'!E34</f>
        <v>0</v>
      </c>
      <c r="Y10" s="269"/>
      <c r="Z10" s="269"/>
      <c r="AA10" s="269"/>
      <c r="AB10" s="269"/>
      <c r="AC10" s="270"/>
      <c r="AD10" s="266"/>
      <c r="AE10" s="269" t="str">
        <f>'三菜'!E43</f>
        <v>紅蘿蔔片 　　　　2Kg</v>
      </c>
      <c r="AF10" s="269"/>
      <c r="AG10" s="269"/>
      <c r="AH10" s="269"/>
      <c r="AI10" s="269"/>
      <c r="AJ10" s="27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2"/>
      <c r="B11" s="266"/>
      <c r="C11" s="276">
        <f>'三菜'!E8</f>
        <v>0</v>
      </c>
      <c r="D11" s="276"/>
      <c r="E11" s="276"/>
      <c r="F11" s="276"/>
      <c r="G11" s="276"/>
      <c r="H11" s="296"/>
      <c r="I11" s="266"/>
      <c r="J11" s="269" t="str">
        <f>'三菜'!E17</f>
        <v>黑胡椒粒KG 　　0.1Kg</v>
      </c>
      <c r="K11" s="269"/>
      <c r="L11" s="269"/>
      <c r="M11" s="269"/>
      <c r="N11" s="269"/>
      <c r="O11" s="270"/>
      <c r="P11" s="266"/>
      <c r="Q11" s="269" t="str">
        <f>'三菜'!E26</f>
        <v>紅蘿蔔小丁 　　1.5Kg</v>
      </c>
      <c r="R11" s="269"/>
      <c r="S11" s="269"/>
      <c r="T11" s="269"/>
      <c r="U11" s="269"/>
      <c r="V11" s="270"/>
      <c r="W11" s="266"/>
      <c r="X11" s="269">
        <f>'三菜'!E35</f>
        <v>0</v>
      </c>
      <c r="Y11" s="269"/>
      <c r="Z11" s="269"/>
      <c r="AA11" s="269"/>
      <c r="AB11" s="269"/>
      <c r="AC11" s="270"/>
      <c r="AD11" s="266"/>
      <c r="AE11" s="269" t="str">
        <f>'三菜'!E44</f>
        <v>杏鮑菇片 　　　1.5Kg</v>
      </c>
      <c r="AF11" s="269"/>
      <c r="AG11" s="269"/>
      <c r="AH11" s="269"/>
      <c r="AI11" s="269"/>
      <c r="AJ11" s="27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2"/>
      <c r="B12" s="266"/>
      <c r="C12" s="269">
        <f>'三菜'!E9</f>
        <v>0</v>
      </c>
      <c r="D12" s="269"/>
      <c r="E12" s="269"/>
      <c r="F12" s="269"/>
      <c r="G12" s="269"/>
      <c r="H12" s="285"/>
      <c r="I12" s="266"/>
      <c r="J12" s="269">
        <f>'三菜'!E18</f>
        <v>0</v>
      </c>
      <c r="K12" s="269"/>
      <c r="L12" s="269"/>
      <c r="M12" s="269"/>
      <c r="N12" s="269"/>
      <c r="O12" s="270"/>
      <c r="P12" s="266"/>
      <c r="Q12" s="269" t="str">
        <f>'三菜'!E27</f>
        <v>菜脯碎 　　　　1.5Kg</v>
      </c>
      <c r="R12" s="269"/>
      <c r="S12" s="269"/>
      <c r="T12" s="269"/>
      <c r="U12" s="269"/>
      <c r="V12" s="270"/>
      <c r="W12" s="266"/>
      <c r="X12" s="269">
        <f>'三菜'!E36</f>
        <v>0</v>
      </c>
      <c r="Y12" s="269"/>
      <c r="Z12" s="269"/>
      <c r="AA12" s="269"/>
      <c r="AB12" s="269"/>
      <c r="AC12" s="270"/>
      <c r="AD12" s="266"/>
      <c r="AE12" s="269" t="str">
        <f>'三菜'!E45</f>
        <v>青蔥段 　　　　0.2Kg</v>
      </c>
      <c r="AF12" s="269"/>
      <c r="AG12" s="269"/>
      <c r="AH12" s="269"/>
      <c r="AI12" s="269"/>
      <c r="AJ12" s="27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2"/>
      <c r="B13" s="266"/>
      <c r="C13" s="269">
        <f>'三菜'!E10</f>
        <v>0</v>
      </c>
      <c r="D13" s="269"/>
      <c r="E13" s="269"/>
      <c r="F13" s="269"/>
      <c r="G13" s="269"/>
      <c r="H13" s="285"/>
      <c r="I13" s="266"/>
      <c r="J13" s="269">
        <f>'三菜'!E19</f>
        <v>0</v>
      </c>
      <c r="K13" s="269"/>
      <c r="L13" s="269"/>
      <c r="M13" s="269"/>
      <c r="N13" s="269"/>
      <c r="O13" s="270"/>
      <c r="P13" s="266"/>
      <c r="Q13" s="269" t="str">
        <f>'三菜'!E28</f>
        <v>芹菜珠 　　　　0.7Kg</v>
      </c>
      <c r="R13" s="269"/>
      <c r="S13" s="269"/>
      <c r="T13" s="269"/>
      <c r="U13" s="269"/>
      <c r="V13" s="270"/>
      <c r="W13" s="266"/>
      <c r="X13" s="269">
        <f>'三菜'!E37</f>
        <v>0</v>
      </c>
      <c r="Y13" s="269"/>
      <c r="Z13" s="269"/>
      <c r="AA13" s="269"/>
      <c r="AB13" s="269"/>
      <c r="AC13" s="270"/>
      <c r="AD13" s="266"/>
      <c r="AE13" s="269" t="str">
        <f>'三菜'!E46</f>
        <v>素蠔油(5k) 　　　自備</v>
      </c>
      <c r="AF13" s="269"/>
      <c r="AG13" s="269"/>
      <c r="AH13" s="269"/>
      <c r="AI13" s="269"/>
      <c r="AJ13" s="27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2"/>
      <c r="B14" s="266"/>
      <c r="C14" s="276">
        <f>'三菜'!E11</f>
        <v>0</v>
      </c>
      <c r="D14" s="276"/>
      <c r="E14" s="276"/>
      <c r="F14" s="276"/>
      <c r="G14" s="276"/>
      <c r="H14" s="296"/>
      <c r="I14" s="266"/>
      <c r="J14" s="269">
        <f>'三菜'!E20</f>
        <v>0</v>
      </c>
      <c r="K14" s="269"/>
      <c r="L14" s="269"/>
      <c r="M14" s="269"/>
      <c r="N14" s="269"/>
      <c r="O14" s="270"/>
      <c r="P14" s="266"/>
      <c r="Q14" s="269" t="str">
        <f>'三菜'!F23</f>
        <v>油蔥酥 　　　　0.3Kg</v>
      </c>
      <c r="R14" s="269"/>
      <c r="S14" s="269"/>
      <c r="T14" s="269"/>
      <c r="U14" s="269"/>
      <c r="V14" s="270"/>
      <c r="W14" s="266"/>
      <c r="X14" s="269">
        <f>'三菜'!E38</f>
        <v>0</v>
      </c>
      <c r="Y14" s="269"/>
      <c r="Z14" s="269"/>
      <c r="AA14" s="269"/>
      <c r="AB14" s="269"/>
      <c r="AC14" s="270"/>
      <c r="AD14" s="266"/>
      <c r="AE14" s="269">
        <f>'三菜'!E47</f>
        <v>0</v>
      </c>
      <c r="AF14" s="269"/>
      <c r="AG14" s="269"/>
      <c r="AH14" s="269"/>
      <c r="AI14" s="269"/>
      <c r="AJ14" s="27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97"/>
      <c r="B15" s="268"/>
      <c r="C15" s="269">
        <f>'三菜'!E12</f>
        <v>0</v>
      </c>
      <c r="D15" s="269"/>
      <c r="E15" s="269"/>
      <c r="F15" s="269"/>
      <c r="G15" s="269"/>
      <c r="H15" s="285"/>
      <c r="I15" s="267"/>
      <c r="J15" s="283">
        <f>'三菜'!E21</f>
        <v>0</v>
      </c>
      <c r="K15" s="283"/>
      <c r="L15" s="283"/>
      <c r="M15" s="283"/>
      <c r="N15" s="283"/>
      <c r="O15" s="284"/>
      <c r="P15" s="267"/>
      <c r="Q15" s="269" t="str">
        <f>'三菜'!F24</f>
        <v>青蔥珠 　　　　0.2Kg</v>
      </c>
      <c r="R15" s="269"/>
      <c r="S15" s="269"/>
      <c r="T15" s="269"/>
      <c r="U15" s="269"/>
      <c r="V15" s="270"/>
      <c r="W15" s="267"/>
      <c r="X15" s="269">
        <f>'三菜'!E39</f>
        <v>0</v>
      </c>
      <c r="Y15" s="269"/>
      <c r="Z15" s="269"/>
      <c r="AA15" s="269"/>
      <c r="AB15" s="269"/>
      <c r="AC15" s="270"/>
      <c r="AD15" s="267"/>
      <c r="AE15" s="269">
        <f>'三菜'!E48</f>
        <v>0</v>
      </c>
      <c r="AF15" s="269"/>
      <c r="AG15" s="269"/>
      <c r="AH15" s="269"/>
      <c r="AI15" s="269"/>
      <c r="AJ15" s="27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1" t="s">
        <v>30</v>
      </c>
      <c r="B16" s="265" t="str">
        <f>TRIM('三菜'!F4)</f>
        <v>鮮菇扒鴿蛋</v>
      </c>
      <c r="C16" s="273" t="str">
        <f>'三菜'!F5</f>
        <v>刺瓜中丁 　　　　14Kg</v>
      </c>
      <c r="D16" s="273"/>
      <c r="E16" s="273"/>
      <c r="F16" s="273"/>
      <c r="G16" s="273"/>
      <c r="H16" s="274"/>
      <c r="I16" s="298" t="str">
        <f>TRIM('三菜'!F13)</f>
        <v>筍香干片</v>
      </c>
      <c r="J16" s="276" t="str">
        <f>'三菜'!F14</f>
        <v>鮮筍片 　　　　　8Kg</v>
      </c>
      <c r="K16" s="276"/>
      <c r="L16" s="276"/>
      <c r="M16" s="276"/>
      <c r="N16" s="276"/>
      <c r="O16" s="296"/>
      <c r="P16" s="265" t="str">
        <f>TRIM('三菜'!G22)</f>
        <v>大銀絲卷</v>
      </c>
      <c r="Q16" s="273" t="str">
        <f>'三菜'!G23</f>
        <v>銀絲卷70g(欣榮   235個</v>
      </c>
      <c r="R16" s="273"/>
      <c r="S16" s="273"/>
      <c r="T16" s="273"/>
      <c r="U16" s="273"/>
      <c r="V16" s="274"/>
      <c r="W16" s="265" t="str">
        <f>TRIM('三菜'!F31)</f>
        <v>扁蒲炒肉絲</v>
      </c>
      <c r="X16" s="273" t="str">
        <f>'三菜'!F32</f>
        <v>扁蒲切片 　　　　15Kg</v>
      </c>
      <c r="Y16" s="273"/>
      <c r="Z16" s="273"/>
      <c r="AA16" s="273"/>
      <c r="AB16" s="273"/>
      <c r="AC16" s="274"/>
      <c r="AD16" s="265" t="str">
        <f>TRIM('三菜'!F40)</f>
        <v>鮮菇滑絲</v>
      </c>
      <c r="AE16" s="273" t="str">
        <f>'三菜'!F41</f>
        <v>大白菜(切) 　　 　15Kg</v>
      </c>
      <c r="AF16" s="273"/>
      <c r="AG16" s="273"/>
      <c r="AH16" s="273"/>
      <c r="AI16" s="273"/>
      <c r="AJ16" s="274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2"/>
      <c r="B17" s="266"/>
      <c r="C17" s="285" t="str">
        <f>'三菜'!F6</f>
        <v>鴿蛋 　　　　　2.5Kg</v>
      </c>
      <c r="D17" s="287"/>
      <c r="E17" s="287"/>
      <c r="F17" s="287"/>
      <c r="G17" s="287"/>
      <c r="H17" s="288"/>
      <c r="I17" s="299"/>
      <c r="J17" s="269" t="str">
        <f>'三菜'!F15</f>
        <v>豆干片 　　　　6.5Kg</v>
      </c>
      <c r="K17" s="269"/>
      <c r="L17" s="269"/>
      <c r="M17" s="269"/>
      <c r="N17" s="269"/>
      <c r="O17" s="285"/>
      <c r="P17" s="266"/>
      <c r="Q17" s="269" t="e">
        <f>三菜!#REF!</f>
        <v>#REF!</v>
      </c>
      <c r="R17" s="269"/>
      <c r="S17" s="269"/>
      <c r="T17" s="269"/>
      <c r="U17" s="269"/>
      <c r="V17" s="270"/>
      <c r="W17" s="266"/>
      <c r="X17" s="269" t="str">
        <f>'三菜'!F33</f>
        <v>肉絲-溫 　　　　　3Kg</v>
      </c>
      <c r="Y17" s="269"/>
      <c r="Z17" s="269"/>
      <c r="AA17" s="269"/>
      <c r="AB17" s="269"/>
      <c r="AC17" s="270"/>
      <c r="AD17" s="266"/>
      <c r="AE17" s="269" t="str">
        <f>'三菜'!F42</f>
        <v>蛋 　　　　　　　2Kg</v>
      </c>
      <c r="AF17" s="269"/>
      <c r="AG17" s="269"/>
      <c r="AH17" s="269"/>
      <c r="AI17" s="269"/>
      <c r="AJ17" s="27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2"/>
      <c r="B18" s="266"/>
      <c r="C18" s="285" t="str">
        <f>'三菜'!F7</f>
        <v>木耳片 　　　　　1Kg</v>
      </c>
      <c r="D18" s="287"/>
      <c r="E18" s="287"/>
      <c r="F18" s="287"/>
      <c r="G18" s="287"/>
      <c r="H18" s="288"/>
      <c r="I18" s="299"/>
      <c r="J18" s="269" t="str">
        <f>'三菜'!F16</f>
        <v>紅蘿蔔片 　　　　3Kg</v>
      </c>
      <c r="K18" s="269"/>
      <c r="L18" s="269"/>
      <c r="M18" s="269"/>
      <c r="N18" s="269"/>
      <c r="O18" s="285"/>
      <c r="P18" s="266"/>
      <c r="Q18" s="269" t="str">
        <f>'三菜'!F25</f>
        <v>乾香菇絲kg         0.2Kg</v>
      </c>
      <c r="R18" s="269"/>
      <c r="S18" s="269"/>
      <c r="T18" s="269"/>
      <c r="U18" s="269"/>
      <c r="V18" s="270"/>
      <c r="W18" s="266"/>
      <c r="X18" s="269" t="str">
        <f>'三菜'!F34</f>
        <v>紅蘿蔔片 　　　　1Kg</v>
      </c>
      <c r="Y18" s="269"/>
      <c r="Z18" s="269"/>
      <c r="AA18" s="269"/>
      <c r="AB18" s="269"/>
      <c r="AC18" s="270"/>
      <c r="AD18" s="266"/>
      <c r="AE18" s="269" t="str">
        <f>'三菜'!F43</f>
        <v>肉絲-溫 　　　　1.5Kg</v>
      </c>
      <c r="AF18" s="269"/>
      <c r="AG18" s="269"/>
      <c r="AH18" s="269"/>
      <c r="AI18" s="269"/>
      <c r="AJ18" s="27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2"/>
      <c r="B19" s="266"/>
      <c r="C19" s="285" t="str">
        <f>'三菜'!F8</f>
        <v>紅蘿蔔片 　　　　1Kg</v>
      </c>
      <c r="D19" s="287"/>
      <c r="E19" s="287"/>
      <c r="F19" s="287"/>
      <c r="G19" s="287"/>
      <c r="H19" s="288"/>
      <c r="I19" s="299"/>
      <c r="J19" s="269" t="str">
        <f>'三菜'!F17</f>
        <v>青豆仁 　　　　　1Kg</v>
      </c>
      <c r="K19" s="269"/>
      <c r="L19" s="269"/>
      <c r="M19" s="269"/>
      <c r="N19" s="269"/>
      <c r="O19" s="285"/>
      <c r="P19" s="266"/>
      <c r="Q19" s="269">
        <f>'三菜'!F26</f>
        <v>0</v>
      </c>
      <c r="R19" s="269"/>
      <c r="S19" s="269"/>
      <c r="T19" s="269"/>
      <c r="U19" s="269"/>
      <c r="V19" s="270"/>
      <c r="W19" s="266"/>
      <c r="X19" s="269" t="str">
        <f>'三菜'!F35</f>
        <v>蒜末 　　　　　0.2Kg</v>
      </c>
      <c r="Y19" s="269"/>
      <c r="Z19" s="269"/>
      <c r="AA19" s="269"/>
      <c r="AB19" s="269"/>
      <c r="AC19" s="270"/>
      <c r="AD19" s="266"/>
      <c r="AE19" s="269" t="str">
        <f>'三菜'!F44</f>
        <v>金針菇 　　　　　1Kg</v>
      </c>
      <c r="AF19" s="269"/>
      <c r="AG19" s="269"/>
      <c r="AH19" s="269"/>
      <c r="AI19" s="269"/>
      <c r="AJ19" s="27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2"/>
      <c r="B20" s="266"/>
      <c r="C20" s="285" t="str">
        <f>'三菜'!F9</f>
        <v>蒜末 　　　　　0.2Kg</v>
      </c>
      <c r="D20" s="287"/>
      <c r="E20" s="287"/>
      <c r="F20" s="287"/>
      <c r="G20" s="287"/>
      <c r="H20" s="288"/>
      <c r="I20" s="299"/>
      <c r="J20" s="269" t="str">
        <f>'三菜'!F18</f>
        <v>蒜末 　　　　　0.2Kg</v>
      </c>
      <c r="K20" s="269"/>
      <c r="L20" s="269"/>
      <c r="M20" s="269"/>
      <c r="N20" s="269"/>
      <c r="O20" s="285"/>
      <c r="P20" s="266"/>
      <c r="Q20" s="269">
        <f>'三菜'!F27</f>
        <v>0</v>
      </c>
      <c r="R20" s="269"/>
      <c r="S20" s="269"/>
      <c r="T20" s="269"/>
      <c r="U20" s="269"/>
      <c r="V20" s="270"/>
      <c r="W20" s="266"/>
      <c r="X20" s="269">
        <f>'三菜'!F36</f>
        <v>0</v>
      </c>
      <c r="Y20" s="269"/>
      <c r="Z20" s="269"/>
      <c r="AA20" s="269"/>
      <c r="AB20" s="269"/>
      <c r="AC20" s="270"/>
      <c r="AD20" s="266"/>
      <c r="AE20" s="269" t="str">
        <f>'三菜'!F45</f>
        <v>紅蘿蔔絲 　　　0.5Kg</v>
      </c>
      <c r="AF20" s="269"/>
      <c r="AG20" s="269"/>
      <c r="AH20" s="269"/>
      <c r="AI20" s="269"/>
      <c r="AJ20" s="27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2"/>
      <c r="B21" s="266"/>
      <c r="C21" s="285">
        <f>'三菜'!F10</f>
        <v>0</v>
      </c>
      <c r="D21" s="287"/>
      <c r="E21" s="287"/>
      <c r="F21" s="287"/>
      <c r="G21" s="287"/>
      <c r="H21" s="288"/>
      <c r="I21" s="299"/>
      <c r="J21" s="269">
        <f>'三菜'!F19</f>
        <v>0</v>
      </c>
      <c r="K21" s="269"/>
      <c r="L21" s="269"/>
      <c r="M21" s="269"/>
      <c r="N21" s="269"/>
      <c r="O21" s="285"/>
      <c r="P21" s="266"/>
      <c r="Q21" s="269">
        <f>'三菜'!F28</f>
        <v>0</v>
      </c>
      <c r="R21" s="269"/>
      <c r="S21" s="269"/>
      <c r="T21" s="269"/>
      <c r="U21" s="269"/>
      <c r="V21" s="270"/>
      <c r="W21" s="266"/>
      <c r="X21" s="269">
        <f>'三菜'!F37</f>
        <v>0</v>
      </c>
      <c r="Y21" s="269"/>
      <c r="Z21" s="269"/>
      <c r="AA21" s="269"/>
      <c r="AB21" s="269"/>
      <c r="AC21" s="270"/>
      <c r="AD21" s="266"/>
      <c r="AE21" s="269" t="str">
        <f>'三菜'!F46</f>
        <v>青蔥段 　　　　0.3Kg</v>
      </c>
      <c r="AF21" s="269"/>
      <c r="AG21" s="269"/>
      <c r="AH21" s="269"/>
      <c r="AI21" s="269"/>
      <c r="AJ21" s="27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2"/>
      <c r="B22" s="266"/>
      <c r="C22" s="285">
        <f>'三菜'!F11</f>
        <v>0</v>
      </c>
      <c r="D22" s="287"/>
      <c r="E22" s="287"/>
      <c r="F22" s="287"/>
      <c r="G22" s="287"/>
      <c r="H22" s="288"/>
      <c r="I22" s="299"/>
      <c r="J22" s="269">
        <f>'三菜'!F20</f>
        <v>0</v>
      </c>
      <c r="K22" s="269"/>
      <c r="L22" s="269"/>
      <c r="M22" s="269"/>
      <c r="N22" s="269"/>
      <c r="O22" s="285"/>
      <c r="P22" s="266"/>
      <c r="Q22" s="269">
        <f>'三菜'!F29</f>
        <v>0</v>
      </c>
      <c r="R22" s="269"/>
      <c r="S22" s="269"/>
      <c r="T22" s="269"/>
      <c r="U22" s="269"/>
      <c r="V22" s="270"/>
      <c r="W22" s="266"/>
      <c r="X22" s="269">
        <f>'三菜'!F38</f>
        <v>0</v>
      </c>
      <c r="Y22" s="269"/>
      <c r="Z22" s="269"/>
      <c r="AA22" s="269"/>
      <c r="AB22" s="269"/>
      <c r="AC22" s="270"/>
      <c r="AD22" s="266"/>
      <c r="AE22" s="269">
        <f>'三菜'!F47</f>
        <v>0</v>
      </c>
      <c r="AF22" s="269"/>
      <c r="AG22" s="269"/>
      <c r="AH22" s="269"/>
      <c r="AI22" s="269"/>
      <c r="AJ22" s="27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97"/>
      <c r="B23" s="267"/>
      <c r="C23" s="301">
        <f>'三菜'!F12</f>
        <v>0</v>
      </c>
      <c r="D23" s="302"/>
      <c r="E23" s="302"/>
      <c r="F23" s="302"/>
      <c r="G23" s="302"/>
      <c r="H23" s="303"/>
      <c r="I23" s="300"/>
      <c r="J23" s="269">
        <f>'三菜'!F21</f>
        <v>0</v>
      </c>
      <c r="K23" s="269"/>
      <c r="L23" s="269"/>
      <c r="M23" s="269"/>
      <c r="N23" s="269"/>
      <c r="O23" s="285"/>
      <c r="P23" s="267"/>
      <c r="Q23" s="269">
        <f>'三菜'!F30</f>
        <v>0</v>
      </c>
      <c r="R23" s="269"/>
      <c r="S23" s="269"/>
      <c r="T23" s="269"/>
      <c r="U23" s="269"/>
      <c r="V23" s="270"/>
      <c r="W23" s="267"/>
      <c r="X23" s="269">
        <f>'三菜'!F39</f>
        <v>0</v>
      </c>
      <c r="Y23" s="269"/>
      <c r="Z23" s="269"/>
      <c r="AA23" s="269"/>
      <c r="AB23" s="269"/>
      <c r="AC23" s="270"/>
      <c r="AD23" s="267"/>
      <c r="AE23" s="269">
        <f>'三菜'!F48</f>
        <v>0</v>
      </c>
      <c r="AF23" s="269"/>
      <c r="AG23" s="269"/>
      <c r="AH23" s="269"/>
      <c r="AI23" s="269"/>
      <c r="AJ23" s="27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1" t="s">
        <v>31</v>
      </c>
      <c r="B24" s="265" t="str">
        <f>TRIM('三菜'!G4)</f>
        <v>炒高麗菜</v>
      </c>
      <c r="C24" s="273" t="str">
        <f>'三菜'!G5</f>
        <v>高麗菜切 　　　　18Kg</v>
      </c>
      <c r="D24" s="273"/>
      <c r="E24" s="273"/>
      <c r="F24" s="273"/>
      <c r="G24" s="273"/>
      <c r="H24" s="280"/>
      <c r="I24" s="265" t="str">
        <f>TRIM('三菜'!G13)</f>
        <v>韭香銀芽</v>
      </c>
      <c r="J24" s="273" t="str">
        <f>'三菜'!G14</f>
        <v>豆芽菜 　　　　　17Kg</v>
      </c>
      <c r="K24" s="273"/>
      <c r="L24" s="273"/>
      <c r="M24" s="273"/>
      <c r="N24" s="273"/>
      <c r="O24" s="274"/>
      <c r="P24" s="265" t="e">
        <f>TRIM(三菜!#REF!)</f>
        <v>#REF!</v>
      </c>
      <c r="Q24" s="306" t="e">
        <f>三菜!#REF!</f>
        <v>#REF!</v>
      </c>
      <c r="R24" s="306"/>
      <c r="S24" s="306"/>
      <c r="T24" s="306"/>
      <c r="U24" s="306"/>
      <c r="V24" s="307"/>
      <c r="W24" s="265" t="str">
        <f>TRIM('三菜'!G31)</f>
        <v>炒蚵白菜</v>
      </c>
      <c r="X24" s="273" t="str">
        <f>'三菜'!G32</f>
        <v>蚵白菜切 　　　　18Kg</v>
      </c>
      <c r="Y24" s="273"/>
      <c r="Z24" s="273"/>
      <c r="AA24" s="273"/>
      <c r="AB24" s="273"/>
      <c r="AC24" s="274"/>
      <c r="AD24" s="265" t="str">
        <f>TRIM('三菜'!G40)</f>
        <v>炒油菜</v>
      </c>
      <c r="AE24" s="273" t="str">
        <f>'三菜'!G41</f>
        <v>油菜切段 　　　　18Kg</v>
      </c>
      <c r="AF24" s="273"/>
      <c r="AG24" s="273"/>
      <c r="AH24" s="273"/>
      <c r="AI24" s="273"/>
      <c r="AJ24" s="274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2"/>
      <c r="B25" s="266"/>
      <c r="C25" s="269" t="str">
        <f>'三菜'!G6</f>
        <v>紅蘿蔔絲 　　　　1Kg</v>
      </c>
      <c r="D25" s="269"/>
      <c r="E25" s="269"/>
      <c r="F25" s="269"/>
      <c r="G25" s="269"/>
      <c r="H25" s="285"/>
      <c r="I25" s="266"/>
      <c r="J25" s="269" t="str">
        <f>'三菜'!G15</f>
        <v>韭菜切段 　　　　1Kg</v>
      </c>
      <c r="K25" s="269"/>
      <c r="L25" s="269"/>
      <c r="M25" s="269"/>
      <c r="N25" s="269"/>
      <c r="O25" s="270"/>
      <c r="P25" s="266"/>
      <c r="Q25" s="304">
        <f>'三菜'!G24</f>
        <v>0</v>
      </c>
      <c r="R25" s="304"/>
      <c r="S25" s="304"/>
      <c r="T25" s="304"/>
      <c r="U25" s="304"/>
      <c r="V25" s="305"/>
      <c r="W25" s="266"/>
      <c r="X25" s="269" t="str">
        <f>'三菜'!G33</f>
        <v>薑絲 　　　　　0.2Kg</v>
      </c>
      <c r="Y25" s="269"/>
      <c r="Z25" s="269"/>
      <c r="AA25" s="269"/>
      <c r="AB25" s="269"/>
      <c r="AC25" s="270"/>
      <c r="AD25" s="266"/>
      <c r="AE25" s="269" t="str">
        <f>'三菜'!G42</f>
        <v>蒜末 　　　　　0.2Kg</v>
      </c>
      <c r="AF25" s="269"/>
      <c r="AG25" s="269"/>
      <c r="AH25" s="269"/>
      <c r="AI25" s="269"/>
      <c r="AJ25" s="27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2"/>
      <c r="B26" s="266"/>
      <c r="C26" s="269" t="str">
        <f>'三菜'!G7</f>
        <v>蒜末 　　　　　0.2Kg</v>
      </c>
      <c r="D26" s="269"/>
      <c r="E26" s="269"/>
      <c r="F26" s="269"/>
      <c r="G26" s="269"/>
      <c r="H26" s="285"/>
      <c r="I26" s="266"/>
      <c r="J26" s="269" t="str">
        <f>'三菜'!G16</f>
        <v>蒜末 　　　　　　0Kg</v>
      </c>
      <c r="K26" s="269"/>
      <c r="L26" s="269"/>
      <c r="M26" s="269"/>
      <c r="N26" s="269"/>
      <c r="O26" s="270"/>
      <c r="P26" s="266"/>
      <c r="Q26" s="304">
        <f>'三菜'!G25</f>
        <v>0</v>
      </c>
      <c r="R26" s="304"/>
      <c r="S26" s="304"/>
      <c r="T26" s="304"/>
      <c r="U26" s="304"/>
      <c r="V26" s="305"/>
      <c r="W26" s="266"/>
      <c r="X26" s="269">
        <f>'三菜'!G34</f>
        <v>0</v>
      </c>
      <c r="Y26" s="269"/>
      <c r="Z26" s="269"/>
      <c r="AA26" s="269"/>
      <c r="AB26" s="269"/>
      <c r="AC26" s="270"/>
      <c r="AD26" s="266"/>
      <c r="AE26" s="269">
        <f>'三菜'!G43</f>
        <v>0</v>
      </c>
      <c r="AF26" s="269"/>
      <c r="AG26" s="269"/>
      <c r="AH26" s="269"/>
      <c r="AI26" s="269"/>
      <c r="AJ26" s="27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2"/>
      <c r="B27" s="266"/>
      <c r="C27" s="269">
        <f>'三菜'!G8</f>
        <v>0</v>
      </c>
      <c r="D27" s="269"/>
      <c r="E27" s="269"/>
      <c r="F27" s="269"/>
      <c r="G27" s="269"/>
      <c r="H27" s="285"/>
      <c r="I27" s="266"/>
      <c r="J27" s="269">
        <f>'三菜'!G17</f>
        <v>0</v>
      </c>
      <c r="K27" s="269"/>
      <c r="L27" s="269"/>
      <c r="M27" s="269"/>
      <c r="N27" s="269"/>
      <c r="O27" s="270"/>
      <c r="P27" s="266"/>
      <c r="Q27" s="304">
        <f>'三菜'!G26</f>
        <v>0</v>
      </c>
      <c r="R27" s="304"/>
      <c r="S27" s="304"/>
      <c r="T27" s="304"/>
      <c r="U27" s="304"/>
      <c r="V27" s="305"/>
      <c r="W27" s="266"/>
      <c r="X27" s="269">
        <f>'三菜'!G35</f>
        <v>0</v>
      </c>
      <c r="Y27" s="269"/>
      <c r="Z27" s="269"/>
      <c r="AA27" s="269"/>
      <c r="AB27" s="269"/>
      <c r="AC27" s="270"/>
      <c r="AD27" s="266"/>
      <c r="AE27" s="269">
        <f>'三菜'!G44</f>
        <v>0</v>
      </c>
      <c r="AF27" s="269"/>
      <c r="AG27" s="269"/>
      <c r="AH27" s="269"/>
      <c r="AI27" s="269"/>
      <c r="AJ27" s="27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2"/>
      <c r="B28" s="266"/>
      <c r="C28" s="269">
        <f>'三菜'!G9</f>
        <v>0</v>
      </c>
      <c r="D28" s="269"/>
      <c r="E28" s="269"/>
      <c r="F28" s="269"/>
      <c r="G28" s="269"/>
      <c r="H28" s="285"/>
      <c r="I28" s="266"/>
      <c r="J28" s="269">
        <f>'三菜'!G18</f>
        <v>0</v>
      </c>
      <c r="K28" s="269"/>
      <c r="L28" s="269"/>
      <c r="M28" s="269"/>
      <c r="N28" s="269"/>
      <c r="O28" s="270"/>
      <c r="P28" s="266"/>
      <c r="Q28" s="304">
        <f>'三菜'!G27</f>
        <v>0</v>
      </c>
      <c r="R28" s="304"/>
      <c r="S28" s="304"/>
      <c r="T28" s="304"/>
      <c r="U28" s="304"/>
      <c r="V28" s="305"/>
      <c r="W28" s="266"/>
      <c r="X28" s="269">
        <f>'三菜'!G36</f>
        <v>0</v>
      </c>
      <c r="Y28" s="269"/>
      <c r="Z28" s="269"/>
      <c r="AA28" s="269"/>
      <c r="AB28" s="269"/>
      <c r="AC28" s="270"/>
      <c r="AD28" s="266"/>
      <c r="AE28" s="269">
        <f>'三菜'!G45</f>
        <v>0</v>
      </c>
      <c r="AF28" s="269"/>
      <c r="AG28" s="269"/>
      <c r="AH28" s="269"/>
      <c r="AI28" s="269"/>
      <c r="AJ28" s="27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92"/>
      <c r="B29" s="266"/>
      <c r="C29" s="269">
        <f>'三菜'!G10</f>
        <v>0</v>
      </c>
      <c r="D29" s="269"/>
      <c r="E29" s="269"/>
      <c r="F29" s="269"/>
      <c r="G29" s="269"/>
      <c r="H29" s="285"/>
      <c r="I29" s="266"/>
      <c r="J29" s="269">
        <f>'三菜'!G19</f>
        <v>0</v>
      </c>
      <c r="K29" s="269"/>
      <c r="L29" s="269"/>
      <c r="M29" s="269"/>
      <c r="N29" s="269"/>
      <c r="O29" s="270"/>
      <c r="P29" s="266"/>
      <c r="Q29" s="304">
        <f>'三菜'!G28</f>
        <v>0</v>
      </c>
      <c r="R29" s="304"/>
      <c r="S29" s="304"/>
      <c r="T29" s="304"/>
      <c r="U29" s="304"/>
      <c r="V29" s="305"/>
      <c r="W29" s="266"/>
      <c r="X29" s="269">
        <f>'三菜'!G37</f>
        <v>0</v>
      </c>
      <c r="Y29" s="269"/>
      <c r="Z29" s="269"/>
      <c r="AA29" s="269"/>
      <c r="AB29" s="269"/>
      <c r="AC29" s="270"/>
      <c r="AD29" s="266"/>
      <c r="AE29" s="269">
        <f>'三菜'!G46</f>
        <v>0</v>
      </c>
      <c r="AF29" s="269"/>
      <c r="AG29" s="269"/>
      <c r="AH29" s="269"/>
      <c r="AI29" s="269"/>
      <c r="AJ29" s="27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92"/>
      <c r="B30" s="266"/>
      <c r="C30" s="269">
        <f>'三菜'!G11</f>
        <v>0</v>
      </c>
      <c r="D30" s="269"/>
      <c r="E30" s="269"/>
      <c r="F30" s="269"/>
      <c r="G30" s="269"/>
      <c r="H30" s="285"/>
      <c r="I30" s="266"/>
      <c r="J30" s="269">
        <f>'三菜'!G20</f>
        <v>0</v>
      </c>
      <c r="K30" s="269"/>
      <c r="L30" s="269"/>
      <c r="M30" s="269"/>
      <c r="N30" s="269"/>
      <c r="O30" s="270"/>
      <c r="P30" s="266"/>
      <c r="Q30" s="304">
        <f>'三菜'!G29</f>
        <v>0</v>
      </c>
      <c r="R30" s="304"/>
      <c r="S30" s="304"/>
      <c r="T30" s="304"/>
      <c r="U30" s="304"/>
      <c r="V30" s="305"/>
      <c r="W30" s="266"/>
      <c r="X30" s="269">
        <f>'三菜'!G38</f>
        <v>0</v>
      </c>
      <c r="Y30" s="269"/>
      <c r="Z30" s="269"/>
      <c r="AA30" s="269"/>
      <c r="AB30" s="269"/>
      <c r="AC30" s="270"/>
      <c r="AD30" s="266"/>
      <c r="AE30" s="269">
        <f>'三菜'!G47</f>
        <v>0</v>
      </c>
      <c r="AF30" s="269"/>
      <c r="AG30" s="269"/>
      <c r="AH30" s="269"/>
      <c r="AI30" s="269"/>
      <c r="AJ30" s="27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97"/>
      <c r="B31" s="268"/>
      <c r="C31" s="269">
        <f>'三菜'!G12</f>
        <v>0</v>
      </c>
      <c r="D31" s="269"/>
      <c r="E31" s="269"/>
      <c r="F31" s="269"/>
      <c r="G31" s="269"/>
      <c r="H31" s="285"/>
      <c r="I31" s="267"/>
      <c r="J31" s="269">
        <f>'三菜'!G21</f>
        <v>0</v>
      </c>
      <c r="K31" s="269"/>
      <c r="L31" s="269"/>
      <c r="M31" s="269"/>
      <c r="N31" s="269"/>
      <c r="O31" s="270"/>
      <c r="P31" s="267"/>
      <c r="Q31" s="304">
        <f>'三菜'!G30</f>
        <v>0</v>
      </c>
      <c r="R31" s="304"/>
      <c r="S31" s="304"/>
      <c r="T31" s="304"/>
      <c r="U31" s="304"/>
      <c r="V31" s="305"/>
      <c r="W31" s="267"/>
      <c r="X31" s="269">
        <f>'三菜'!G39</f>
        <v>0</v>
      </c>
      <c r="Y31" s="269"/>
      <c r="Z31" s="269"/>
      <c r="AA31" s="269"/>
      <c r="AB31" s="269"/>
      <c r="AC31" s="270"/>
      <c r="AD31" s="267"/>
      <c r="AE31" s="269">
        <f>'三菜'!G48</f>
        <v>0</v>
      </c>
      <c r="AF31" s="269"/>
      <c r="AG31" s="269"/>
      <c r="AH31" s="269"/>
      <c r="AI31" s="269"/>
      <c r="AJ31" s="27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91" t="s">
        <v>32</v>
      </c>
      <c r="B32" s="265" t="str">
        <f>TRIM('三菜'!H4)</f>
        <v>青菜豆腐湯</v>
      </c>
      <c r="C32" s="273" t="str">
        <f>'三菜'!H5</f>
        <v>小白菜切 　　　3.5Kg</v>
      </c>
      <c r="D32" s="273"/>
      <c r="E32" s="273"/>
      <c r="F32" s="273"/>
      <c r="G32" s="273"/>
      <c r="H32" s="280"/>
      <c r="I32" s="265" t="str">
        <f>TRIM('三菜'!H13)</f>
        <v>雙蘿排骨湯</v>
      </c>
      <c r="J32" s="273" t="str">
        <f>'三菜'!H14</f>
        <v>白蘿蔔中丁 　　　7Kg</v>
      </c>
      <c r="K32" s="273"/>
      <c r="L32" s="273"/>
      <c r="M32" s="273"/>
      <c r="N32" s="273"/>
      <c r="O32" s="274"/>
      <c r="P32" s="265">
        <f>TRIM('三菜'!H22)</f>
      </c>
      <c r="Q32" s="273">
        <f>'三菜'!H23</f>
        <v>0</v>
      </c>
      <c r="R32" s="273"/>
      <c r="S32" s="273"/>
      <c r="T32" s="273"/>
      <c r="U32" s="273"/>
      <c r="V32" s="274"/>
      <c r="W32" s="265" t="str">
        <f>TRIM('三菜'!H31)</f>
        <v>豬血湯</v>
      </c>
      <c r="X32" s="273" t="str">
        <f>'三菜'!H32</f>
        <v>豬血 　　　　　　7Kg</v>
      </c>
      <c r="Y32" s="273"/>
      <c r="Z32" s="273"/>
      <c r="AA32" s="273"/>
      <c r="AB32" s="273"/>
      <c r="AC32" s="274"/>
      <c r="AD32" s="265" t="str">
        <f>TRIM('三菜'!H40)</f>
        <v>仙草甜蜜湯</v>
      </c>
      <c r="AE32" s="273" t="str">
        <f>'三菜'!H41</f>
        <v>仙草凍 　　　　26.5Kg</v>
      </c>
      <c r="AF32" s="273"/>
      <c r="AG32" s="273"/>
      <c r="AH32" s="273"/>
      <c r="AI32" s="273"/>
      <c r="AJ32" s="274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92"/>
      <c r="B33" s="266"/>
      <c r="C33" s="269" t="str">
        <f>'三菜'!H6</f>
        <v>粗豆腐切丁5.5k(榮)    2板</v>
      </c>
      <c r="D33" s="269"/>
      <c r="E33" s="269"/>
      <c r="F33" s="269"/>
      <c r="G33" s="269"/>
      <c r="H33" s="285"/>
      <c r="I33" s="266"/>
      <c r="J33" s="278" t="str">
        <f>'三菜'!H15</f>
        <v>中排骨 　　　　　3Kg</v>
      </c>
      <c r="K33" s="278"/>
      <c r="L33" s="278"/>
      <c r="M33" s="278"/>
      <c r="N33" s="278"/>
      <c r="O33" s="279"/>
      <c r="P33" s="266"/>
      <c r="Q33" s="278">
        <f>'三菜'!H24</f>
        <v>0</v>
      </c>
      <c r="R33" s="278"/>
      <c r="S33" s="278"/>
      <c r="T33" s="278"/>
      <c r="U33" s="278"/>
      <c r="V33" s="279"/>
      <c r="W33" s="266"/>
      <c r="X33" s="269" t="str">
        <f>'三菜'!H33</f>
        <v>酸菜絲 　　　　　3Kg</v>
      </c>
      <c r="Y33" s="269"/>
      <c r="Z33" s="269"/>
      <c r="AA33" s="269"/>
      <c r="AB33" s="269"/>
      <c r="AC33" s="270"/>
      <c r="AD33" s="266"/>
      <c r="AE33" s="269">
        <f>'三菜'!H42</f>
        <v>0</v>
      </c>
      <c r="AF33" s="269"/>
      <c r="AG33" s="269"/>
      <c r="AH33" s="269"/>
      <c r="AI33" s="269"/>
      <c r="AJ33" s="27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2"/>
      <c r="B34" s="266"/>
      <c r="C34" s="269" t="str">
        <f>'三菜'!H7</f>
        <v>雞骨 　　　　　　1Kg</v>
      </c>
      <c r="D34" s="269"/>
      <c r="E34" s="269"/>
      <c r="F34" s="269"/>
      <c r="G34" s="269"/>
      <c r="H34" s="285"/>
      <c r="I34" s="266"/>
      <c r="J34" s="269" t="str">
        <f>'三菜'!H16</f>
        <v>紅蘿蔔中丁 　　　1Kg</v>
      </c>
      <c r="K34" s="269"/>
      <c r="L34" s="269"/>
      <c r="M34" s="269"/>
      <c r="N34" s="269"/>
      <c r="O34" s="270"/>
      <c r="P34" s="266"/>
      <c r="Q34" s="269">
        <f>'三菜'!H25</f>
        <v>0</v>
      </c>
      <c r="R34" s="269"/>
      <c r="S34" s="269"/>
      <c r="T34" s="269"/>
      <c r="U34" s="269"/>
      <c r="V34" s="270"/>
      <c r="W34" s="266"/>
      <c r="X34" s="269" t="str">
        <f>'三菜'!H34</f>
        <v>雞骨 　　　　　1.5Kg</v>
      </c>
      <c r="Y34" s="269"/>
      <c r="Z34" s="269"/>
      <c r="AA34" s="269"/>
      <c r="AB34" s="269"/>
      <c r="AC34" s="270"/>
      <c r="AD34" s="266"/>
      <c r="AE34" s="269">
        <f>'三菜'!H43</f>
        <v>0</v>
      </c>
      <c r="AF34" s="269"/>
      <c r="AG34" s="269"/>
      <c r="AH34" s="269"/>
      <c r="AI34" s="269"/>
      <c r="AJ34" s="27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92"/>
      <c r="B35" s="266"/>
      <c r="C35" s="269" t="str">
        <f>'三菜'!H8</f>
        <v>青蔥珠 　　　　0.2Kg</v>
      </c>
      <c r="D35" s="269"/>
      <c r="E35" s="269"/>
      <c r="F35" s="269"/>
      <c r="G35" s="269"/>
      <c r="H35" s="285"/>
      <c r="I35" s="266"/>
      <c r="J35" s="269" t="str">
        <f>'三菜'!H17</f>
        <v>芹菜珠 　　　　0.2Kg</v>
      </c>
      <c r="K35" s="269"/>
      <c r="L35" s="269"/>
      <c r="M35" s="269"/>
      <c r="N35" s="269"/>
      <c r="O35" s="270"/>
      <c r="P35" s="266"/>
      <c r="Q35" s="276">
        <f>'三菜'!H26</f>
        <v>0</v>
      </c>
      <c r="R35" s="276"/>
      <c r="S35" s="276"/>
      <c r="T35" s="276"/>
      <c r="U35" s="276"/>
      <c r="V35" s="277"/>
      <c r="W35" s="266"/>
      <c r="X35" s="269" t="str">
        <f>'三菜'!H35</f>
        <v>韭菜切段 　　　　1Kg</v>
      </c>
      <c r="Y35" s="269"/>
      <c r="Z35" s="269"/>
      <c r="AA35" s="269"/>
      <c r="AB35" s="269"/>
      <c r="AC35" s="270"/>
      <c r="AD35" s="266"/>
      <c r="AE35" s="269">
        <f>'三菜'!H44</f>
        <v>0</v>
      </c>
      <c r="AF35" s="269"/>
      <c r="AG35" s="269"/>
      <c r="AH35" s="269"/>
      <c r="AI35" s="269"/>
      <c r="AJ35" s="27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92"/>
      <c r="B36" s="266"/>
      <c r="C36" s="269">
        <f>'三菜'!H9</f>
        <v>0</v>
      </c>
      <c r="D36" s="269"/>
      <c r="E36" s="269"/>
      <c r="F36" s="269"/>
      <c r="G36" s="269"/>
      <c r="H36" s="285"/>
      <c r="I36" s="266"/>
      <c r="J36" s="278">
        <f>'三菜'!H18</f>
        <v>0</v>
      </c>
      <c r="K36" s="278"/>
      <c r="L36" s="278"/>
      <c r="M36" s="278"/>
      <c r="N36" s="278"/>
      <c r="O36" s="279"/>
      <c r="P36" s="266"/>
      <c r="Q36" s="278">
        <f>'三菜'!H27</f>
        <v>0</v>
      </c>
      <c r="R36" s="278"/>
      <c r="S36" s="278"/>
      <c r="T36" s="278"/>
      <c r="U36" s="278"/>
      <c r="V36" s="279"/>
      <c r="W36" s="266"/>
      <c r="X36" s="269" t="str">
        <f>'三菜'!H36</f>
        <v>油蔥酥 　　　　0.3Kg</v>
      </c>
      <c r="Y36" s="269"/>
      <c r="Z36" s="269"/>
      <c r="AA36" s="269"/>
      <c r="AB36" s="269"/>
      <c r="AC36" s="270"/>
      <c r="AD36" s="266"/>
      <c r="AE36" s="269">
        <f>'三菜'!H45</f>
        <v>0</v>
      </c>
      <c r="AF36" s="269"/>
      <c r="AG36" s="269"/>
      <c r="AH36" s="269"/>
      <c r="AI36" s="269"/>
      <c r="AJ36" s="27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92"/>
      <c r="B37" s="266"/>
      <c r="C37" s="269">
        <f>'三菜'!H10</f>
        <v>0</v>
      </c>
      <c r="D37" s="269"/>
      <c r="E37" s="269"/>
      <c r="F37" s="269"/>
      <c r="G37" s="269"/>
      <c r="H37" s="285"/>
      <c r="I37" s="266"/>
      <c r="J37" s="271">
        <f>'三菜'!H19</f>
        <v>0</v>
      </c>
      <c r="K37" s="271"/>
      <c r="L37" s="271"/>
      <c r="M37" s="271"/>
      <c r="N37" s="271"/>
      <c r="O37" s="272"/>
      <c r="P37" s="266"/>
      <c r="Q37" s="269">
        <f>'三菜'!H28</f>
        <v>0</v>
      </c>
      <c r="R37" s="269"/>
      <c r="S37" s="269"/>
      <c r="T37" s="269"/>
      <c r="U37" s="269"/>
      <c r="V37" s="270"/>
      <c r="W37" s="266"/>
      <c r="X37" s="269">
        <f>'三菜'!H37</f>
        <v>0</v>
      </c>
      <c r="Y37" s="269"/>
      <c r="Z37" s="269"/>
      <c r="AA37" s="269"/>
      <c r="AB37" s="269"/>
      <c r="AC37" s="270"/>
      <c r="AD37" s="266"/>
      <c r="AE37" s="269">
        <f>'三菜'!H46</f>
        <v>0</v>
      </c>
      <c r="AF37" s="269"/>
      <c r="AG37" s="269"/>
      <c r="AH37" s="269"/>
      <c r="AI37" s="269"/>
      <c r="AJ37" s="27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92"/>
      <c r="B38" s="266"/>
      <c r="C38" s="269">
        <f>'三菜'!H11</f>
        <v>0</v>
      </c>
      <c r="D38" s="269"/>
      <c r="E38" s="269"/>
      <c r="F38" s="269"/>
      <c r="G38" s="269"/>
      <c r="H38" s="285"/>
      <c r="I38" s="266"/>
      <c r="J38" s="271">
        <f>'三菜'!H20</f>
        <v>0</v>
      </c>
      <c r="K38" s="271"/>
      <c r="L38" s="271"/>
      <c r="M38" s="271"/>
      <c r="N38" s="271"/>
      <c r="O38" s="272"/>
      <c r="P38" s="266"/>
      <c r="Q38" s="269">
        <f>'三菜'!H29</f>
        <v>0</v>
      </c>
      <c r="R38" s="269"/>
      <c r="S38" s="269"/>
      <c r="T38" s="269"/>
      <c r="U38" s="269"/>
      <c r="V38" s="270"/>
      <c r="W38" s="266"/>
      <c r="X38" s="269">
        <f>'三菜'!H38</f>
        <v>0</v>
      </c>
      <c r="Y38" s="269"/>
      <c r="Z38" s="269"/>
      <c r="AA38" s="269"/>
      <c r="AB38" s="269"/>
      <c r="AC38" s="270"/>
      <c r="AD38" s="266"/>
      <c r="AE38" s="269">
        <f>'三菜'!H47</f>
        <v>0</v>
      </c>
      <c r="AF38" s="269"/>
      <c r="AG38" s="269"/>
      <c r="AH38" s="269"/>
      <c r="AI38" s="269"/>
      <c r="AJ38" s="27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92"/>
      <c r="B39" s="268"/>
      <c r="C39" s="271">
        <f>'三菜'!H12</f>
        <v>0</v>
      </c>
      <c r="D39" s="271"/>
      <c r="E39" s="271"/>
      <c r="F39" s="271"/>
      <c r="G39" s="271"/>
      <c r="H39" s="286"/>
      <c r="I39" s="268"/>
      <c r="J39" s="283">
        <f>'三菜'!H21</f>
        <v>0</v>
      </c>
      <c r="K39" s="283"/>
      <c r="L39" s="283"/>
      <c r="M39" s="283"/>
      <c r="N39" s="283"/>
      <c r="O39" s="284"/>
      <c r="P39" s="268"/>
      <c r="Q39" s="276">
        <f>'三菜'!H30</f>
        <v>0</v>
      </c>
      <c r="R39" s="276"/>
      <c r="S39" s="276"/>
      <c r="T39" s="276"/>
      <c r="U39" s="276"/>
      <c r="V39" s="277"/>
      <c r="W39" s="268"/>
      <c r="X39" s="271">
        <f>'三菜'!H39</f>
        <v>0</v>
      </c>
      <c r="Y39" s="271"/>
      <c r="Z39" s="271"/>
      <c r="AA39" s="271"/>
      <c r="AB39" s="271"/>
      <c r="AC39" s="272"/>
      <c r="AD39" s="268"/>
      <c r="AE39" s="271">
        <f>'三菜'!H48</f>
        <v>0</v>
      </c>
      <c r="AF39" s="271"/>
      <c r="AG39" s="271"/>
      <c r="AH39" s="271"/>
      <c r="AI39" s="271"/>
      <c r="AJ39" s="272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9" t="s">
        <v>33</v>
      </c>
      <c r="B40" s="290"/>
      <c r="C40" s="293">
        <f>'三菜'!I4</f>
        <v>0</v>
      </c>
      <c r="D40" s="294"/>
      <c r="E40" s="294"/>
      <c r="F40" s="294"/>
      <c r="G40" s="294"/>
      <c r="H40" s="295"/>
      <c r="I40" s="77"/>
      <c r="J40" s="294" t="str">
        <f>'三菜'!I13</f>
        <v>水果</v>
      </c>
      <c r="K40" s="294"/>
      <c r="L40" s="294"/>
      <c r="M40" s="294"/>
      <c r="N40" s="294"/>
      <c r="O40" s="295"/>
      <c r="P40" s="77"/>
      <c r="Q40" s="294">
        <f>'三菜'!I22</f>
        <v>0</v>
      </c>
      <c r="R40" s="294"/>
      <c r="S40" s="294"/>
      <c r="T40" s="294"/>
      <c r="U40" s="294"/>
      <c r="V40" s="295"/>
      <c r="W40" s="78"/>
      <c r="X40" s="308" t="str">
        <f>'三菜'!I31</f>
        <v>水果</v>
      </c>
      <c r="Y40" s="308"/>
      <c r="Z40" s="308"/>
      <c r="AA40" s="308"/>
      <c r="AB40" s="308"/>
      <c r="AC40" s="309"/>
      <c r="AD40" s="78"/>
      <c r="AE40" s="294">
        <f>'三菜'!I40</f>
        <v>0</v>
      </c>
      <c r="AF40" s="294"/>
      <c r="AG40" s="294"/>
      <c r="AH40" s="294"/>
      <c r="AI40" s="294"/>
      <c r="AJ40" s="295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61" t="s">
        <v>28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64" t="s">
        <v>29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J40:O40"/>
    <mergeCell ref="J38:O38"/>
    <mergeCell ref="J39:O39"/>
    <mergeCell ref="I32:I39"/>
    <mergeCell ref="J36:O36"/>
    <mergeCell ref="J37:O37"/>
    <mergeCell ref="J32:O32"/>
    <mergeCell ref="AE32:AJ32"/>
    <mergeCell ref="X32:AC32"/>
    <mergeCell ref="AE33:AJ33"/>
    <mergeCell ref="AE34:AJ34"/>
    <mergeCell ref="X37:AC37"/>
    <mergeCell ref="X38:AC38"/>
    <mergeCell ref="Q30:V30"/>
    <mergeCell ref="Q31:V31"/>
    <mergeCell ref="Q38:V38"/>
    <mergeCell ref="Q27:V27"/>
    <mergeCell ref="X27:AC27"/>
    <mergeCell ref="X28:AC28"/>
    <mergeCell ref="AE27:AJ27"/>
    <mergeCell ref="Q29:V29"/>
    <mergeCell ref="X29:AC29"/>
    <mergeCell ref="AE29:AJ29"/>
    <mergeCell ref="Q28:V28"/>
    <mergeCell ref="X17:AC17"/>
    <mergeCell ref="X18:AC18"/>
    <mergeCell ref="X19:AC19"/>
    <mergeCell ref="Q24:V24"/>
    <mergeCell ref="Q23:V23"/>
    <mergeCell ref="Q18:V18"/>
    <mergeCell ref="Q20:V20"/>
    <mergeCell ref="AE19:AJ19"/>
    <mergeCell ref="Q25:V25"/>
    <mergeCell ref="Q26:V26"/>
    <mergeCell ref="AE23:AJ23"/>
    <mergeCell ref="X24:AC24"/>
    <mergeCell ref="X25:AC25"/>
    <mergeCell ref="X26:AC26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Q13:V13"/>
    <mergeCell ref="Q14:V14"/>
    <mergeCell ref="Q15:V15"/>
    <mergeCell ref="Q16:V16"/>
    <mergeCell ref="J23:O23"/>
    <mergeCell ref="C22:H22"/>
    <mergeCell ref="J22:O22"/>
    <mergeCell ref="C20:H20"/>
    <mergeCell ref="C23:H23"/>
    <mergeCell ref="J16:O16"/>
    <mergeCell ref="J17:O17"/>
    <mergeCell ref="J12:O12"/>
    <mergeCell ref="J13:O13"/>
    <mergeCell ref="Q9:V9"/>
    <mergeCell ref="Q10:V10"/>
    <mergeCell ref="Q11:V11"/>
    <mergeCell ref="Q12:V12"/>
    <mergeCell ref="I16:I23"/>
    <mergeCell ref="J20:O20"/>
    <mergeCell ref="J21:O21"/>
    <mergeCell ref="A8:A15"/>
    <mergeCell ref="B8:B15"/>
    <mergeCell ref="C13:H13"/>
    <mergeCell ref="C15:H15"/>
    <mergeCell ref="C9:H9"/>
    <mergeCell ref="J18:O18"/>
    <mergeCell ref="J19:O19"/>
    <mergeCell ref="C14:H14"/>
    <mergeCell ref="A24:A31"/>
    <mergeCell ref="B24:B31"/>
    <mergeCell ref="A16:A23"/>
    <mergeCell ref="B16:B23"/>
    <mergeCell ref="C24:H24"/>
    <mergeCell ref="C18:H18"/>
    <mergeCell ref="C19:H19"/>
    <mergeCell ref="C17:H17"/>
    <mergeCell ref="C10:H10"/>
    <mergeCell ref="C11:H11"/>
    <mergeCell ref="C12:H12"/>
    <mergeCell ref="C8:H8"/>
    <mergeCell ref="A40:B40"/>
    <mergeCell ref="A32:A39"/>
    <mergeCell ref="B32:B39"/>
    <mergeCell ref="C30:H30"/>
    <mergeCell ref="C40:H40"/>
    <mergeCell ref="C36:H36"/>
    <mergeCell ref="C33:H33"/>
    <mergeCell ref="C34:H34"/>
    <mergeCell ref="C35:H35"/>
    <mergeCell ref="C25:H25"/>
    <mergeCell ref="C26:H26"/>
    <mergeCell ref="C16:H16"/>
    <mergeCell ref="C21:H21"/>
    <mergeCell ref="C27:H27"/>
    <mergeCell ref="C28:H28"/>
    <mergeCell ref="C31:H31"/>
    <mergeCell ref="C29:H29"/>
    <mergeCell ref="C37:H37"/>
    <mergeCell ref="C38:H38"/>
    <mergeCell ref="C39:H39"/>
    <mergeCell ref="C32:H32"/>
    <mergeCell ref="I8:I15"/>
    <mergeCell ref="J8:O8"/>
    <mergeCell ref="J9:O9"/>
    <mergeCell ref="J10:O10"/>
    <mergeCell ref="J15:O15"/>
    <mergeCell ref="J14:O14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X8:AC8"/>
    <mergeCell ref="X9:AC9"/>
    <mergeCell ref="X10:AC10"/>
    <mergeCell ref="X11:AC11"/>
    <mergeCell ref="X12:AC12"/>
    <mergeCell ref="X13:AC13"/>
    <mergeCell ref="X14:AC14"/>
    <mergeCell ref="X15:AC15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55" t="str">
        <f>'三菜'!B1</f>
        <v>嘉義縣灣內國小 102學年度第2學期第18週午餐食譜設計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326">
        <f>SUM(E37:AG37)/5</f>
        <v>0</v>
      </c>
      <c r="AG1" s="326"/>
      <c r="AH1" s="326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258"/>
      <c r="B3" s="99" t="s">
        <v>0</v>
      </c>
      <c r="C3" s="330" t="str">
        <f>TRIM('三菜'!B4)</f>
        <v>6</v>
      </c>
      <c r="D3" s="256"/>
      <c r="E3" s="67" t="s">
        <v>38</v>
      </c>
      <c r="F3" s="67" t="str">
        <f>TRIM('三菜'!B6)</f>
        <v>9</v>
      </c>
      <c r="G3" s="67" t="s">
        <v>39</v>
      </c>
      <c r="H3" s="67" t="str">
        <f>TRIM('三菜'!B6)</f>
        <v>9</v>
      </c>
      <c r="I3" s="99" t="s">
        <v>0</v>
      </c>
      <c r="J3" s="330" t="str">
        <f>TRIM('三菜'!B13)</f>
        <v>6</v>
      </c>
      <c r="K3" s="256"/>
      <c r="L3" s="67" t="s">
        <v>38</v>
      </c>
      <c r="M3" s="67" t="str">
        <f>TRIM('三菜'!B15)</f>
        <v>10</v>
      </c>
      <c r="N3" s="67" t="s">
        <v>39</v>
      </c>
      <c r="O3" s="67" t="str">
        <f>TRIM('三菜'!B17)</f>
        <v>星期二</v>
      </c>
      <c r="P3" s="99" t="s">
        <v>0</v>
      </c>
      <c r="Q3" s="330" t="str">
        <f>TRIM('三菜'!B22)</f>
        <v>6</v>
      </c>
      <c r="R3" s="256"/>
      <c r="S3" s="67" t="s">
        <v>38</v>
      </c>
      <c r="T3" s="67" t="str">
        <f>TRIM('三菜'!B24)</f>
        <v>11</v>
      </c>
      <c r="U3" s="67" t="s">
        <v>39</v>
      </c>
      <c r="V3" s="67" t="str">
        <f>TRIM('三菜'!B26)</f>
        <v>星期三</v>
      </c>
      <c r="W3" s="99" t="s">
        <v>0</v>
      </c>
      <c r="X3" s="330" t="str">
        <f>TRIM('三菜'!B31)</f>
        <v>6</v>
      </c>
      <c r="Y3" s="256"/>
      <c r="Z3" s="67" t="s">
        <v>38</v>
      </c>
      <c r="AA3" s="67" t="str">
        <f>TRIM('三菜'!B33)</f>
        <v>12</v>
      </c>
      <c r="AB3" s="67" t="s">
        <v>39</v>
      </c>
      <c r="AC3" s="67" t="str">
        <f>TRIM('三菜'!B35)</f>
        <v>星期四</v>
      </c>
      <c r="AD3" s="99" t="s">
        <v>0</v>
      </c>
      <c r="AE3" s="330" t="str">
        <f>TRIM('三菜'!B40)</f>
        <v>6</v>
      </c>
      <c r="AF3" s="256"/>
      <c r="AG3" s="67" t="s">
        <v>38</v>
      </c>
      <c r="AH3" s="67" t="str">
        <f>TRIM('三菜'!B42)</f>
        <v>13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259"/>
      <c r="B4" s="100" t="s">
        <v>27</v>
      </c>
      <c r="C4" s="331" t="str">
        <f>TRIM('三菜'!B12)</f>
        <v>223</v>
      </c>
      <c r="D4" s="219"/>
      <c r="E4" s="219"/>
      <c r="F4" s="219"/>
      <c r="G4" s="253" t="s">
        <v>49</v>
      </c>
      <c r="H4" s="254"/>
      <c r="I4" s="100" t="s">
        <v>27</v>
      </c>
      <c r="J4" s="331" t="str">
        <f>TRIM('三菜'!B21)</f>
        <v>223</v>
      </c>
      <c r="K4" s="219"/>
      <c r="L4" s="219"/>
      <c r="M4" s="219"/>
      <c r="N4" s="253" t="s">
        <v>49</v>
      </c>
      <c r="O4" s="254"/>
      <c r="P4" s="100" t="s">
        <v>27</v>
      </c>
      <c r="Q4" s="331" t="str">
        <f>TRIM('三菜'!B30)</f>
        <v>223</v>
      </c>
      <c r="R4" s="219"/>
      <c r="S4" s="219"/>
      <c r="T4" s="219"/>
      <c r="U4" s="253" t="s">
        <v>49</v>
      </c>
      <c r="V4" s="254"/>
      <c r="W4" s="100" t="s">
        <v>27</v>
      </c>
      <c r="X4" s="331" t="str">
        <f>TRIM('三菜'!B39)</f>
        <v>223</v>
      </c>
      <c r="Y4" s="219"/>
      <c r="Z4" s="219"/>
      <c r="AA4" s="219"/>
      <c r="AB4" s="253" t="s">
        <v>49</v>
      </c>
      <c r="AC4" s="254"/>
      <c r="AD4" s="100" t="s">
        <v>27</v>
      </c>
      <c r="AE4" s="331" t="str">
        <f>TRIM('三菜'!B48)</f>
        <v>223</v>
      </c>
      <c r="AF4" s="219"/>
      <c r="AG4" s="219"/>
      <c r="AH4" s="219"/>
      <c r="AI4" s="253" t="s">
        <v>49</v>
      </c>
      <c r="AJ4" s="25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259"/>
      <c r="B5" s="101" t="s">
        <v>2</v>
      </c>
      <c r="C5" s="331">
        <f>TRIM('三菜'!D4)</f>
      </c>
      <c r="D5" s="219"/>
      <c r="E5" s="219"/>
      <c r="F5" s="219"/>
      <c r="G5" s="219"/>
      <c r="H5" s="220"/>
      <c r="I5" s="101" t="s">
        <v>2</v>
      </c>
      <c r="J5" s="331">
        <f>TRIM('三菜'!K4)</f>
      </c>
      <c r="K5" s="219"/>
      <c r="L5" s="219"/>
      <c r="M5" s="219"/>
      <c r="N5" s="219"/>
      <c r="O5" s="220"/>
      <c r="P5" s="101" t="s">
        <v>2</v>
      </c>
      <c r="Q5" s="331">
        <f>TRIM('三菜'!D22)</f>
      </c>
      <c r="R5" s="219"/>
      <c r="S5" s="219"/>
      <c r="T5" s="219"/>
      <c r="U5" s="219"/>
      <c r="V5" s="220"/>
      <c r="W5" s="101" t="s">
        <v>2</v>
      </c>
      <c r="X5" s="331">
        <f>TRIM('三菜'!D31)</f>
      </c>
      <c r="Y5" s="219"/>
      <c r="Z5" s="219"/>
      <c r="AA5" s="219"/>
      <c r="AB5" s="219"/>
      <c r="AC5" s="220"/>
      <c r="AD5" s="101" t="s">
        <v>2</v>
      </c>
      <c r="AE5" s="331">
        <f>TRIM('三菜'!D40)</f>
      </c>
      <c r="AF5" s="219"/>
      <c r="AG5" s="219"/>
      <c r="AH5" s="219"/>
      <c r="AI5" s="219"/>
      <c r="AJ5" s="22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260"/>
      <c r="B6" s="116" t="s">
        <v>40</v>
      </c>
      <c r="C6" s="328" t="s">
        <v>43</v>
      </c>
      <c r="D6" s="329"/>
      <c r="E6" s="328" t="s">
        <v>42</v>
      </c>
      <c r="F6" s="329"/>
      <c r="G6" s="98" t="s">
        <v>50</v>
      </c>
      <c r="H6" s="79" t="s">
        <v>51</v>
      </c>
      <c r="I6" s="116" t="s">
        <v>40</v>
      </c>
      <c r="J6" s="328" t="s">
        <v>43</v>
      </c>
      <c r="K6" s="329"/>
      <c r="L6" s="328" t="s">
        <v>42</v>
      </c>
      <c r="M6" s="329"/>
      <c r="N6" s="98" t="s">
        <v>50</v>
      </c>
      <c r="O6" s="79" t="s">
        <v>51</v>
      </c>
      <c r="P6" s="116" t="s">
        <v>40</v>
      </c>
      <c r="Q6" s="328" t="s">
        <v>43</v>
      </c>
      <c r="R6" s="329"/>
      <c r="S6" s="328" t="s">
        <v>42</v>
      </c>
      <c r="T6" s="329"/>
      <c r="U6" s="98" t="s">
        <v>50</v>
      </c>
      <c r="V6" s="79" t="s">
        <v>51</v>
      </c>
      <c r="W6" s="116" t="s">
        <v>40</v>
      </c>
      <c r="X6" s="328" t="s">
        <v>43</v>
      </c>
      <c r="Y6" s="329"/>
      <c r="Z6" s="328" t="s">
        <v>42</v>
      </c>
      <c r="AA6" s="329"/>
      <c r="AB6" s="98" t="s">
        <v>50</v>
      </c>
      <c r="AC6" s="79" t="s">
        <v>51</v>
      </c>
      <c r="AD6" s="116" t="s">
        <v>40</v>
      </c>
      <c r="AE6" s="328" t="s">
        <v>43</v>
      </c>
      <c r="AF6" s="329"/>
      <c r="AG6" s="328" t="s">
        <v>42</v>
      </c>
      <c r="AH6" s="329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92" t="s">
        <v>44</v>
      </c>
      <c r="B7" s="275" t="str">
        <f>TRIM('三菜'!E4)</f>
        <v>雞肉魯米血</v>
      </c>
      <c r="C7" s="280" t="str">
        <f>'三菜'!E5</f>
        <v>雞腿丁CAS 　　　18Kg</v>
      </c>
      <c r="D7" s="327"/>
      <c r="E7" s="105"/>
      <c r="F7" s="86" t="s">
        <v>62</v>
      </c>
      <c r="G7" s="118"/>
      <c r="H7" s="91">
        <f>E7*G7</f>
        <v>0</v>
      </c>
      <c r="I7" s="275">
        <f>TRIM('三菜'!D13)</f>
      </c>
      <c r="J7" s="280" t="str">
        <f>'三菜'!E14</f>
        <v>絞肉 　　　　　12.5Kg</v>
      </c>
      <c r="K7" s="327"/>
      <c r="L7" s="105"/>
      <c r="M7" s="86" t="s">
        <v>62</v>
      </c>
      <c r="N7" s="118"/>
      <c r="O7" s="91">
        <f>L7*N7</f>
        <v>0</v>
      </c>
      <c r="P7" s="275" t="str">
        <f>TRIM('三菜'!E22)</f>
        <v>家常味鹹肉粥</v>
      </c>
      <c r="Q7" s="280" t="str">
        <f>'三菜'!E23</f>
        <v>高麗菜切片        10.5Kg </v>
      </c>
      <c r="R7" s="327"/>
      <c r="S7" s="105"/>
      <c r="T7" s="86" t="s">
        <v>62</v>
      </c>
      <c r="U7" s="86"/>
      <c r="V7" s="91">
        <f>S7*U7</f>
        <v>0</v>
      </c>
      <c r="W7" s="275" t="str">
        <f>TRIM('三菜'!E31)</f>
        <v>鹽酥柳葉魚</v>
      </c>
      <c r="X7" s="280" t="str">
        <f>'三菜'!E32</f>
        <v>柳葉魚(裹粉) 　470尾</v>
      </c>
      <c r="Y7" s="327"/>
      <c r="Z7" s="105"/>
      <c r="AA7" s="86" t="s">
        <v>62</v>
      </c>
      <c r="AB7" s="86"/>
      <c r="AC7" s="91">
        <f>Z7*AB7</f>
        <v>0</v>
      </c>
      <c r="AD7" s="275" t="str">
        <f>TRIM('三菜'!E40)</f>
        <v>蠔油洋菇黃金腐</v>
      </c>
      <c r="AE7" s="280" t="str">
        <f>'三菜'!E41</f>
        <v>海帶結 　　　　　7Kg</v>
      </c>
      <c r="AF7" s="327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2"/>
      <c r="B8" s="266"/>
      <c r="C8" s="285" t="str">
        <f>'三菜'!E6</f>
        <v>米血丁 　　　　　5Kg</v>
      </c>
      <c r="D8" s="315"/>
      <c r="E8" s="107"/>
      <c r="F8" s="86" t="s">
        <v>62</v>
      </c>
      <c r="G8" s="106"/>
      <c r="H8" s="91">
        <f aca="true" t="shared" si="0" ref="H8:H36">E8*G8</f>
        <v>0</v>
      </c>
      <c r="I8" s="266"/>
      <c r="J8" s="285" t="str">
        <f>'三菜'!E15</f>
        <v>洋蔥小丁 　　　　5Kg</v>
      </c>
      <c r="K8" s="315"/>
      <c r="L8" s="107"/>
      <c r="M8" s="86" t="s">
        <v>62</v>
      </c>
      <c r="N8" s="106"/>
      <c r="O8" s="91">
        <f aca="true" t="shared" si="1" ref="O8:O14">L8*N8</f>
        <v>0</v>
      </c>
      <c r="P8" s="266"/>
      <c r="Q8" s="285" t="str">
        <f>'三菜'!E24</f>
        <v>肉絲-溫 　　　　　5Kg</v>
      </c>
      <c r="R8" s="315"/>
      <c r="S8" s="107"/>
      <c r="T8" s="86" t="s">
        <v>62</v>
      </c>
      <c r="U8" s="87"/>
      <c r="V8" s="91">
        <f aca="true" t="shared" si="2" ref="V8:V14">S8*U8</f>
        <v>0</v>
      </c>
      <c r="W8" s="266"/>
      <c r="X8" s="285">
        <f>'三菜'!E33</f>
        <v>0</v>
      </c>
      <c r="Y8" s="315"/>
      <c r="Z8" s="107"/>
      <c r="AA8" s="86" t="s">
        <v>62</v>
      </c>
      <c r="AB8" s="87"/>
      <c r="AC8" s="91">
        <f aca="true" t="shared" si="3" ref="AC8:AC14">Z8*AB8</f>
        <v>0</v>
      </c>
      <c r="AD8" s="266"/>
      <c r="AE8" s="285" t="str">
        <f>'三菜'!E42</f>
        <v>油豆腐丁 　　　6.5Kg</v>
      </c>
      <c r="AF8" s="315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2"/>
      <c r="B9" s="266"/>
      <c r="C9" s="285" t="str">
        <f>'三菜'!E7</f>
        <v>薑片 　　　　　0.2Kg</v>
      </c>
      <c r="D9" s="315"/>
      <c r="E9" s="107"/>
      <c r="F9" s="86" t="s">
        <v>62</v>
      </c>
      <c r="G9" s="106"/>
      <c r="H9" s="91">
        <f t="shared" si="0"/>
        <v>0</v>
      </c>
      <c r="I9" s="266"/>
      <c r="J9" s="285" t="str">
        <f>'三菜'!E16</f>
        <v>玉米粒 　　　　4.5Kg</v>
      </c>
      <c r="K9" s="315"/>
      <c r="L9" s="107"/>
      <c r="M9" s="86" t="s">
        <v>62</v>
      </c>
      <c r="N9" s="106"/>
      <c r="O9" s="91">
        <f t="shared" si="1"/>
        <v>0</v>
      </c>
      <c r="P9" s="266"/>
      <c r="Q9" s="285" t="str">
        <f>'三菜'!E25</f>
        <v>玉米粒 　　　　4.5Kg</v>
      </c>
      <c r="R9" s="315"/>
      <c r="S9" s="107"/>
      <c r="T9" s="86" t="s">
        <v>62</v>
      </c>
      <c r="U9" s="87"/>
      <c r="V9" s="91">
        <f t="shared" si="2"/>
        <v>0</v>
      </c>
      <c r="W9" s="266"/>
      <c r="X9" s="285">
        <f>'三菜'!E34</f>
        <v>0</v>
      </c>
      <c r="Y9" s="315"/>
      <c r="Z9" s="107"/>
      <c r="AA9" s="86" t="s">
        <v>62</v>
      </c>
      <c r="AB9" s="87"/>
      <c r="AC9" s="91">
        <f t="shared" si="3"/>
        <v>0</v>
      </c>
      <c r="AD9" s="266"/>
      <c r="AE9" s="285" t="str">
        <f>'三菜'!E43</f>
        <v>紅蘿蔔片 　　　　2Kg</v>
      </c>
      <c r="AF9" s="315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2"/>
      <c r="B10" s="266"/>
      <c r="C10" s="285">
        <f>'三菜'!E8</f>
        <v>0</v>
      </c>
      <c r="D10" s="315"/>
      <c r="E10" s="123"/>
      <c r="F10" s="86" t="s">
        <v>62</v>
      </c>
      <c r="G10" s="118"/>
      <c r="H10" s="91">
        <f t="shared" si="0"/>
        <v>0</v>
      </c>
      <c r="I10" s="266"/>
      <c r="J10" s="285" t="str">
        <f>'三菜'!E17</f>
        <v>黑胡椒粒KG 　　0.1Kg</v>
      </c>
      <c r="K10" s="315"/>
      <c r="L10" s="123"/>
      <c r="M10" s="86" t="s">
        <v>62</v>
      </c>
      <c r="N10" s="118"/>
      <c r="O10" s="91">
        <f t="shared" si="1"/>
        <v>0</v>
      </c>
      <c r="P10" s="266"/>
      <c r="Q10" s="285" t="str">
        <f>'三菜'!E26</f>
        <v>紅蘿蔔小丁 　　1.5Kg</v>
      </c>
      <c r="R10" s="315"/>
      <c r="S10" s="123"/>
      <c r="T10" s="86" t="s">
        <v>62</v>
      </c>
      <c r="U10" s="86"/>
      <c r="V10" s="91">
        <f t="shared" si="2"/>
        <v>0</v>
      </c>
      <c r="W10" s="266"/>
      <c r="X10" s="285">
        <f>'三菜'!E35</f>
        <v>0</v>
      </c>
      <c r="Y10" s="315"/>
      <c r="Z10" s="123"/>
      <c r="AA10" s="86" t="s">
        <v>62</v>
      </c>
      <c r="AB10" s="86"/>
      <c r="AC10" s="91">
        <f t="shared" si="3"/>
        <v>0</v>
      </c>
      <c r="AD10" s="266"/>
      <c r="AE10" s="285" t="str">
        <f>'三菜'!E44</f>
        <v>杏鮑菇片 　　　1.5Kg</v>
      </c>
      <c r="AF10" s="315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2"/>
      <c r="B11" s="266"/>
      <c r="C11" s="285">
        <f>'三菜'!E9</f>
        <v>0</v>
      </c>
      <c r="D11" s="315"/>
      <c r="E11" s="107"/>
      <c r="F11" s="86" t="s">
        <v>62</v>
      </c>
      <c r="G11" s="106"/>
      <c r="H11" s="91">
        <f t="shared" si="0"/>
        <v>0</v>
      </c>
      <c r="I11" s="266"/>
      <c r="J11" s="285">
        <f>'三菜'!E18</f>
        <v>0</v>
      </c>
      <c r="K11" s="315"/>
      <c r="L11" s="107"/>
      <c r="M11" s="86" t="s">
        <v>62</v>
      </c>
      <c r="N11" s="106"/>
      <c r="O11" s="91">
        <f t="shared" si="1"/>
        <v>0</v>
      </c>
      <c r="P11" s="266"/>
      <c r="Q11" s="285" t="str">
        <f>'三菜'!E27</f>
        <v>菜脯碎 　　　　1.5Kg</v>
      </c>
      <c r="R11" s="315"/>
      <c r="S11" s="107"/>
      <c r="T11" s="86" t="s">
        <v>62</v>
      </c>
      <c r="U11" s="87"/>
      <c r="V11" s="91">
        <f t="shared" si="2"/>
        <v>0</v>
      </c>
      <c r="W11" s="266"/>
      <c r="X11" s="285">
        <f>'三菜'!E36</f>
        <v>0</v>
      </c>
      <c r="Y11" s="315"/>
      <c r="Z11" s="107"/>
      <c r="AA11" s="86" t="s">
        <v>62</v>
      </c>
      <c r="AB11" s="87"/>
      <c r="AC11" s="91">
        <f t="shared" si="3"/>
        <v>0</v>
      </c>
      <c r="AD11" s="266"/>
      <c r="AE11" s="285" t="str">
        <f>'三菜'!E45</f>
        <v>青蔥段 　　　　0.2Kg</v>
      </c>
      <c r="AF11" s="315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2"/>
      <c r="B12" s="266"/>
      <c r="C12" s="285">
        <f>'三菜'!E10</f>
        <v>0</v>
      </c>
      <c r="D12" s="315"/>
      <c r="E12" s="107"/>
      <c r="F12" s="87"/>
      <c r="G12" s="106"/>
      <c r="H12" s="91">
        <f t="shared" si="0"/>
        <v>0</v>
      </c>
      <c r="I12" s="266"/>
      <c r="J12" s="285">
        <f>'三菜'!E19</f>
        <v>0</v>
      </c>
      <c r="K12" s="315"/>
      <c r="L12" s="107"/>
      <c r="M12" s="87"/>
      <c r="N12" s="106"/>
      <c r="O12" s="91">
        <f t="shared" si="1"/>
        <v>0</v>
      </c>
      <c r="P12" s="266"/>
      <c r="Q12" s="285" t="str">
        <f>'三菜'!E28</f>
        <v>芹菜珠 　　　　0.7Kg</v>
      </c>
      <c r="R12" s="315"/>
      <c r="S12" s="107"/>
      <c r="T12" s="87"/>
      <c r="U12" s="87"/>
      <c r="V12" s="91">
        <f t="shared" si="2"/>
        <v>0</v>
      </c>
      <c r="W12" s="266"/>
      <c r="X12" s="285">
        <f>'三菜'!E37</f>
        <v>0</v>
      </c>
      <c r="Y12" s="315"/>
      <c r="Z12" s="107"/>
      <c r="AA12" s="87"/>
      <c r="AB12" s="87"/>
      <c r="AC12" s="91">
        <f t="shared" si="3"/>
        <v>0</v>
      </c>
      <c r="AD12" s="266"/>
      <c r="AE12" s="285" t="str">
        <f>'三菜'!E46</f>
        <v>素蠔油(5k) 　　　自備</v>
      </c>
      <c r="AF12" s="315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2"/>
      <c r="B13" s="266"/>
      <c r="C13" s="285">
        <f>'三菜'!E11</f>
        <v>0</v>
      </c>
      <c r="D13" s="315"/>
      <c r="E13" s="107"/>
      <c r="F13" s="86"/>
      <c r="G13" s="118"/>
      <c r="H13" s="91">
        <f t="shared" si="0"/>
        <v>0</v>
      </c>
      <c r="I13" s="266"/>
      <c r="J13" s="285">
        <f>'三菜'!E20</f>
        <v>0</v>
      </c>
      <c r="K13" s="315"/>
      <c r="L13" s="107"/>
      <c r="M13" s="86"/>
      <c r="N13" s="118"/>
      <c r="O13" s="91">
        <f t="shared" si="1"/>
        <v>0</v>
      </c>
      <c r="P13" s="266"/>
      <c r="Q13" s="285" t="str">
        <f>'三菜'!F23</f>
        <v>油蔥酥 　　　　0.3Kg</v>
      </c>
      <c r="R13" s="315"/>
      <c r="S13" s="107"/>
      <c r="T13" s="86"/>
      <c r="U13" s="86"/>
      <c r="V13" s="91">
        <f t="shared" si="2"/>
        <v>0</v>
      </c>
      <c r="W13" s="266"/>
      <c r="X13" s="285">
        <f>'三菜'!E38</f>
        <v>0</v>
      </c>
      <c r="Y13" s="315"/>
      <c r="Z13" s="107"/>
      <c r="AA13" s="86"/>
      <c r="AB13" s="86"/>
      <c r="AC13" s="91">
        <f t="shared" si="3"/>
        <v>0</v>
      </c>
      <c r="AD13" s="266"/>
      <c r="AE13" s="285">
        <f>'三菜'!E47</f>
        <v>0</v>
      </c>
      <c r="AF13" s="315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97"/>
      <c r="B14" s="268"/>
      <c r="C14" s="301">
        <f>'三菜'!E12</f>
        <v>0</v>
      </c>
      <c r="D14" s="316"/>
      <c r="E14" s="102"/>
      <c r="F14" s="90"/>
      <c r="G14" s="103"/>
      <c r="H14" s="93">
        <f t="shared" si="0"/>
        <v>0</v>
      </c>
      <c r="I14" s="268"/>
      <c r="J14" s="301">
        <f>'三菜'!E21</f>
        <v>0</v>
      </c>
      <c r="K14" s="316"/>
      <c r="L14" s="102"/>
      <c r="M14" s="90"/>
      <c r="N14" s="103"/>
      <c r="O14" s="93">
        <f t="shared" si="1"/>
        <v>0</v>
      </c>
      <c r="P14" s="268"/>
      <c r="Q14" s="301" t="str">
        <f>'三菜'!F24</f>
        <v>青蔥珠 　　　　0.2Kg</v>
      </c>
      <c r="R14" s="316"/>
      <c r="S14" s="102"/>
      <c r="T14" s="90"/>
      <c r="U14" s="90"/>
      <c r="V14" s="93">
        <f t="shared" si="2"/>
        <v>0</v>
      </c>
      <c r="W14" s="268"/>
      <c r="X14" s="301">
        <f>'三菜'!E39</f>
        <v>0</v>
      </c>
      <c r="Y14" s="316"/>
      <c r="Z14" s="102"/>
      <c r="AA14" s="90"/>
      <c r="AB14" s="90"/>
      <c r="AC14" s="93">
        <f t="shared" si="3"/>
        <v>0</v>
      </c>
      <c r="AD14" s="268"/>
      <c r="AE14" s="301">
        <f>'三菜'!E48</f>
        <v>0</v>
      </c>
      <c r="AF14" s="316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1" t="s">
        <v>45</v>
      </c>
      <c r="B15" s="265" t="str">
        <f>TRIM('三菜'!F4)</f>
        <v>鮮菇扒鴿蛋</v>
      </c>
      <c r="C15" s="280" t="str">
        <f>'三菜'!F5</f>
        <v>刺瓜中丁 　　　　14Kg</v>
      </c>
      <c r="D15" s="327"/>
      <c r="E15" s="105"/>
      <c r="F15" s="86" t="s">
        <v>62</v>
      </c>
      <c r="G15" s="119"/>
      <c r="H15" s="83">
        <f>E15*G15</f>
        <v>0</v>
      </c>
      <c r="I15" s="265" t="str">
        <f>TRIM('三菜'!F13)</f>
        <v>筍香干片</v>
      </c>
      <c r="J15" s="280" t="str">
        <f>'三菜'!F14</f>
        <v>鮮筍片 　　　　　8Kg</v>
      </c>
      <c r="K15" s="327"/>
      <c r="L15" s="105"/>
      <c r="M15" s="86" t="s">
        <v>62</v>
      </c>
      <c r="N15" s="119"/>
      <c r="O15" s="83">
        <f>L15*N15</f>
        <v>0</v>
      </c>
      <c r="P15" s="265" t="str">
        <f>TRIM('三菜'!G22)</f>
        <v>大銀絲卷</v>
      </c>
      <c r="Q15" s="280" t="str">
        <f>'三菜'!G23</f>
        <v>銀絲卷70g(欣榮   235個</v>
      </c>
      <c r="R15" s="327"/>
      <c r="S15" s="105"/>
      <c r="T15" s="86" t="s">
        <v>62</v>
      </c>
      <c r="U15" s="82"/>
      <c r="V15" s="83">
        <f>S15*U15</f>
        <v>0</v>
      </c>
      <c r="W15" s="265" t="str">
        <f>TRIM('三菜'!F31)</f>
        <v>扁蒲炒肉絲</v>
      </c>
      <c r="X15" s="280" t="str">
        <f>'三菜'!F32</f>
        <v>扁蒲切片 　　　　15Kg</v>
      </c>
      <c r="Y15" s="327"/>
      <c r="Z15" s="105"/>
      <c r="AA15" s="86" t="s">
        <v>62</v>
      </c>
      <c r="AB15" s="82"/>
      <c r="AC15" s="83">
        <f>Z15*AB15</f>
        <v>0</v>
      </c>
      <c r="AD15" s="265" t="str">
        <f>TRIM('三菜'!F40)</f>
        <v>鮮菇滑絲</v>
      </c>
      <c r="AE15" s="280" t="str">
        <f>'三菜'!F41</f>
        <v>大白菜(切) 　　 　15Kg</v>
      </c>
      <c r="AF15" s="327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2"/>
      <c r="B16" s="266"/>
      <c r="C16" s="285" t="str">
        <f>'三菜'!F6</f>
        <v>鴿蛋 　　　　　2.5Kg</v>
      </c>
      <c r="D16" s="315"/>
      <c r="E16" s="107"/>
      <c r="F16" s="86" t="s">
        <v>62</v>
      </c>
      <c r="G16" s="120"/>
      <c r="H16" s="91">
        <f t="shared" si="0"/>
        <v>0</v>
      </c>
      <c r="I16" s="266"/>
      <c r="J16" s="285" t="str">
        <f>'三菜'!F15</f>
        <v>豆干片 　　　　6.5Kg</v>
      </c>
      <c r="K16" s="315"/>
      <c r="L16" s="107"/>
      <c r="M16" s="86" t="s">
        <v>62</v>
      </c>
      <c r="N16" s="120"/>
      <c r="O16" s="91">
        <f aca="true" t="shared" si="5" ref="O16:O22">L16*N16</f>
        <v>0</v>
      </c>
      <c r="P16" s="266"/>
      <c r="Q16" s="285" t="e">
        <f>三菜!#REF!</f>
        <v>#REF!</v>
      </c>
      <c r="R16" s="315"/>
      <c r="S16" s="107"/>
      <c r="T16" s="86" t="s">
        <v>62</v>
      </c>
      <c r="U16" s="80"/>
      <c r="V16" s="91">
        <f aca="true" t="shared" si="6" ref="V16:V22">S16*U16</f>
        <v>0</v>
      </c>
      <c r="W16" s="266"/>
      <c r="X16" s="285" t="str">
        <f>'三菜'!F33</f>
        <v>肉絲-溫 　　　　　3Kg</v>
      </c>
      <c r="Y16" s="315"/>
      <c r="Z16" s="107"/>
      <c r="AA16" s="86" t="s">
        <v>62</v>
      </c>
      <c r="AB16" s="80"/>
      <c r="AC16" s="91">
        <f aca="true" t="shared" si="7" ref="AC16:AC22">Z16*AB16</f>
        <v>0</v>
      </c>
      <c r="AD16" s="266"/>
      <c r="AE16" s="285" t="str">
        <f>'三菜'!F42</f>
        <v>蛋 　　　　　　　2Kg</v>
      </c>
      <c r="AF16" s="315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2"/>
      <c r="B17" s="266"/>
      <c r="C17" s="285" t="str">
        <f>'三菜'!F7</f>
        <v>木耳片 　　　　　1Kg</v>
      </c>
      <c r="D17" s="315"/>
      <c r="E17" s="107"/>
      <c r="F17" s="86" t="s">
        <v>62</v>
      </c>
      <c r="G17" s="120"/>
      <c r="H17" s="91">
        <f t="shared" si="0"/>
        <v>0</v>
      </c>
      <c r="I17" s="266"/>
      <c r="J17" s="285" t="str">
        <f>'三菜'!F16</f>
        <v>紅蘿蔔片 　　　　3Kg</v>
      </c>
      <c r="K17" s="315"/>
      <c r="L17" s="107"/>
      <c r="M17" s="86" t="s">
        <v>62</v>
      </c>
      <c r="N17" s="120"/>
      <c r="O17" s="91">
        <f t="shared" si="5"/>
        <v>0</v>
      </c>
      <c r="P17" s="266"/>
      <c r="Q17" s="285" t="str">
        <f>'三菜'!F25</f>
        <v>乾香菇絲kg         0.2Kg</v>
      </c>
      <c r="R17" s="315"/>
      <c r="S17" s="107"/>
      <c r="T17" s="86" t="s">
        <v>62</v>
      </c>
      <c r="U17" s="80"/>
      <c r="V17" s="91">
        <f t="shared" si="6"/>
        <v>0</v>
      </c>
      <c r="W17" s="266"/>
      <c r="X17" s="285" t="str">
        <f>'三菜'!F34</f>
        <v>紅蘿蔔片 　　　　1Kg</v>
      </c>
      <c r="Y17" s="315"/>
      <c r="Z17" s="107"/>
      <c r="AA17" s="86" t="s">
        <v>62</v>
      </c>
      <c r="AB17" s="80"/>
      <c r="AC17" s="91">
        <f t="shared" si="7"/>
        <v>0</v>
      </c>
      <c r="AD17" s="266"/>
      <c r="AE17" s="285" t="str">
        <f>'三菜'!F43</f>
        <v>肉絲-溫 　　　　1.5Kg</v>
      </c>
      <c r="AF17" s="315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2"/>
      <c r="B18" s="266"/>
      <c r="C18" s="285" t="str">
        <f>'三菜'!F8</f>
        <v>紅蘿蔔片 　　　　1Kg</v>
      </c>
      <c r="D18" s="315"/>
      <c r="E18" s="107"/>
      <c r="F18" s="86" t="s">
        <v>62</v>
      </c>
      <c r="G18" s="120"/>
      <c r="H18" s="91">
        <f t="shared" si="0"/>
        <v>0</v>
      </c>
      <c r="I18" s="266"/>
      <c r="J18" s="285" t="str">
        <f>'三菜'!F17</f>
        <v>青豆仁 　　　　　1Kg</v>
      </c>
      <c r="K18" s="315"/>
      <c r="L18" s="107"/>
      <c r="M18" s="86" t="s">
        <v>62</v>
      </c>
      <c r="N18" s="120"/>
      <c r="O18" s="91">
        <f t="shared" si="5"/>
        <v>0</v>
      </c>
      <c r="P18" s="266"/>
      <c r="Q18" s="285">
        <f>'三菜'!F26</f>
        <v>0</v>
      </c>
      <c r="R18" s="315"/>
      <c r="S18" s="107"/>
      <c r="T18" s="86" t="s">
        <v>62</v>
      </c>
      <c r="U18" s="80"/>
      <c r="V18" s="91">
        <f t="shared" si="6"/>
        <v>0</v>
      </c>
      <c r="W18" s="266"/>
      <c r="X18" s="285" t="str">
        <f>'三菜'!F35</f>
        <v>蒜末 　　　　　0.2Kg</v>
      </c>
      <c r="Y18" s="315"/>
      <c r="Z18" s="107"/>
      <c r="AA18" s="86" t="s">
        <v>62</v>
      </c>
      <c r="AB18" s="80"/>
      <c r="AC18" s="91">
        <f t="shared" si="7"/>
        <v>0</v>
      </c>
      <c r="AD18" s="266"/>
      <c r="AE18" s="285" t="str">
        <f>'三菜'!F44</f>
        <v>金針菇 　　　　　1Kg</v>
      </c>
      <c r="AF18" s="315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2"/>
      <c r="B19" s="266"/>
      <c r="C19" s="285" t="str">
        <f>'三菜'!F9</f>
        <v>蒜末 　　　　　0.2Kg</v>
      </c>
      <c r="D19" s="315"/>
      <c r="E19" s="107"/>
      <c r="F19" s="87"/>
      <c r="G19" s="120"/>
      <c r="H19" s="91">
        <f t="shared" si="0"/>
        <v>0</v>
      </c>
      <c r="I19" s="266"/>
      <c r="J19" s="285" t="str">
        <f>'三菜'!F18</f>
        <v>蒜末 　　　　　0.2Kg</v>
      </c>
      <c r="K19" s="315"/>
      <c r="L19" s="107"/>
      <c r="M19" s="87"/>
      <c r="N19" s="120"/>
      <c r="O19" s="91">
        <f t="shared" si="5"/>
        <v>0</v>
      </c>
      <c r="P19" s="266"/>
      <c r="Q19" s="285">
        <f>'三菜'!F27</f>
        <v>0</v>
      </c>
      <c r="R19" s="315"/>
      <c r="S19" s="107"/>
      <c r="T19" s="87"/>
      <c r="U19" s="80"/>
      <c r="V19" s="91">
        <f t="shared" si="6"/>
        <v>0</v>
      </c>
      <c r="W19" s="266"/>
      <c r="X19" s="285">
        <f>'三菜'!F36</f>
        <v>0</v>
      </c>
      <c r="Y19" s="315"/>
      <c r="Z19" s="107"/>
      <c r="AA19" s="87"/>
      <c r="AB19" s="80"/>
      <c r="AC19" s="91">
        <f t="shared" si="7"/>
        <v>0</v>
      </c>
      <c r="AD19" s="266"/>
      <c r="AE19" s="285" t="str">
        <f>'三菜'!F45</f>
        <v>紅蘿蔔絲 　　　0.5Kg</v>
      </c>
      <c r="AF19" s="315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2"/>
      <c r="B20" s="266"/>
      <c r="C20" s="285">
        <f>'三菜'!F10</f>
        <v>0</v>
      </c>
      <c r="D20" s="315"/>
      <c r="E20" s="107"/>
      <c r="F20" s="87"/>
      <c r="G20" s="120"/>
      <c r="H20" s="91">
        <f t="shared" si="0"/>
        <v>0</v>
      </c>
      <c r="I20" s="266"/>
      <c r="J20" s="285">
        <f>'三菜'!F19</f>
        <v>0</v>
      </c>
      <c r="K20" s="315"/>
      <c r="L20" s="107"/>
      <c r="M20" s="87"/>
      <c r="N20" s="120"/>
      <c r="O20" s="91">
        <f t="shared" si="5"/>
        <v>0</v>
      </c>
      <c r="P20" s="266"/>
      <c r="Q20" s="285">
        <f>'三菜'!F28</f>
        <v>0</v>
      </c>
      <c r="R20" s="315"/>
      <c r="S20" s="107"/>
      <c r="T20" s="87"/>
      <c r="U20" s="80"/>
      <c r="V20" s="91">
        <f t="shared" si="6"/>
        <v>0</v>
      </c>
      <c r="W20" s="266"/>
      <c r="X20" s="285">
        <f>'三菜'!F37</f>
        <v>0</v>
      </c>
      <c r="Y20" s="315"/>
      <c r="Z20" s="107"/>
      <c r="AA20" s="87"/>
      <c r="AB20" s="80"/>
      <c r="AC20" s="91">
        <f t="shared" si="7"/>
        <v>0</v>
      </c>
      <c r="AD20" s="266"/>
      <c r="AE20" s="285" t="str">
        <f>'三菜'!F46</f>
        <v>青蔥段 　　　　0.3Kg</v>
      </c>
      <c r="AF20" s="315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2"/>
      <c r="B21" s="266"/>
      <c r="C21" s="285">
        <f>'三菜'!F11</f>
        <v>0</v>
      </c>
      <c r="D21" s="315"/>
      <c r="E21" s="107"/>
      <c r="F21" s="87"/>
      <c r="G21" s="120"/>
      <c r="H21" s="91">
        <f t="shared" si="0"/>
        <v>0</v>
      </c>
      <c r="I21" s="266"/>
      <c r="J21" s="285">
        <f>'三菜'!F20</f>
        <v>0</v>
      </c>
      <c r="K21" s="315"/>
      <c r="L21" s="107"/>
      <c r="M21" s="87"/>
      <c r="N21" s="120"/>
      <c r="O21" s="91">
        <f t="shared" si="5"/>
        <v>0</v>
      </c>
      <c r="P21" s="266"/>
      <c r="Q21" s="285">
        <f>'三菜'!F29</f>
        <v>0</v>
      </c>
      <c r="R21" s="315"/>
      <c r="S21" s="107"/>
      <c r="T21" s="87"/>
      <c r="U21" s="80"/>
      <c r="V21" s="91">
        <f t="shared" si="6"/>
        <v>0</v>
      </c>
      <c r="W21" s="266"/>
      <c r="X21" s="285">
        <f>'三菜'!F38</f>
        <v>0</v>
      </c>
      <c r="Y21" s="315"/>
      <c r="Z21" s="107"/>
      <c r="AA21" s="87"/>
      <c r="AB21" s="80"/>
      <c r="AC21" s="91">
        <f t="shared" si="7"/>
        <v>0</v>
      </c>
      <c r="AD21" s="266"/>
      <c r="AE21" s="285">
        <f>'三菜'!F47</f>
        <v>0</v>
      </c>
      <c r="AF21" s="315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97"/>
      <c r="B22" s="267"/>
      <c r="C22" s="301">
        <f>'三菜'!F12</f>
        <v>0</v>
      </c>
      <c r="D22" s="316"/>
      <c r="E22" s="102"/>
      <c r="F22" s="88"/>
      <c r="G22" s="121"/>
      <c r="H22" s="84">
        <f t="shared" si="0"/>
        <v>0</v>
      </c>
      <c r="I22" s="267"/>
      <c r="J22" s="301">
        <f>'三菜'!F21</f>
        <v>0</v>
      </c>
      <c r="K22" s="316"/>
      <c r="L22" s="102"/>
      <c r="M22" s="88"/>
      <c r="N22" s="121"/>
      <c r="O22" s="84">
        <f t="shared" si="5"/>
        <v>0</v>
      </c>
      <c r="P22" s="267"/>
      <c r="Q22" s="301">
        <f>'三菜'!F30</f>
        <v>0</v>
      </c>
      <c r="R22" s="316"/>
      <c r="S22" s="102"/>
      <c r="T22" s="88"/>
      <c r="U22" s="81"/>
      <c r="V22" s="84">
        <f t="shared" si="6"/>
        <v>0</v>
      </c>
      <c r="W22" s="267"/>
      <c r="X22" s="301">
        <f>'三菜'!F39</f>
        <v>0</v>
      </c>
      <c r="Y22" s="316"/>
      <c r="Z22" s="102"/>
      <c r="AA22" s="88"/>
      <c r="AB22" s="81"/>
      <c r="AC22" s="84">
        <f t="shared" si="7"/>
        <v>0</v>
      </c>
      <c r="AD22" s="267"/>
      <c r="AE22" s="301">
        <f>'三菜'!F48</f>
        <v>0</v>
      </c>
      <c r="AF22" s="316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1" t="s">
        <v>46</v>
      </c>
      <c r="B23" s="265" t="str">
        <f>TRIM('三菜'!G4)</f>
        <v>炒高麗菜</v>
      </c>
      <c r="C23" s="280" t="str">
        <f>'三菜'!G5</f>
        <v>高麗菜切 　　　　18Kg</v>
      </c>
      <c r="D23" s="327"/>
      <c r="E23" s="105"/>
      <c r="F23" s="89" t="s">
        <v>62</v>
      </c>
      <c r="G23" s="119"/>
      <c r="H23" s="91">
        <f>E23*G23</f>
        <v>0</v>
      </c>
      <c r="I23" s="265" t="str">
        <f>TRIM('三菜'!G13)</f>
        <v>韭香銀芽</v>
      </c>
      <c r="J23" s="280" t="str">
        <f>'三菜'!G14</f>
        <v>豆芽菜 　　　　　17Kg</v>
      </c>
      <c r="K23" s="327"/>
      <c r="L23" s="105"/>
      <c r="M23" s="89" t="s">
        <v>62</v>
      </c>
      <c r="N23" s="119"/>
      <c r="O23" s="91">
        <f>L23*N23</f>
        <v>0</v>
      </c>
      <c r="P23" s="265" t="e">
        <f>TRIM(三菜!#REF!)</f>
        <v>#REF!</v>
      </c>
      <c r="Q23" s="280" t="e">
        <f>三菜!#REF!</f>
        <v>#REF!</v>
      </c>
      <c r="R23" s="327"/>
      <c r="S23" s="105"/>
      <c r="T23" s="89" t="s">
        <v>62</v>
      </c>
      <c r="U23" s="82"/>
      <c r="V23" s="91">
        <f>S23*U23</f>
        <v>0</v>
      </c>
      <c r="W23" s="265" t="str">
        <f>TRIM('三菜'!G31)</f>
        <v>炒蚵白菜</v>
      </c>
      <c r="X23" s="280" t="str">
        <f>'三菜'!G32</f>
        <v>蚵白菜切 　　　　18Kg</v>
      </c>
      <c r="Y23" s="327"/>
      <c r="Z23" s="105"/>
      <c r="AA23" s="117" t="s">
        <v>62</v>
      </c>
      <c r="AB23" s="82"/>
      <c r="AC23" s="91">
        <f>Z23*AB23</f>
        <v>0</v>
      </c>
      <c r="AD23" s="265" t="str">
        <f>TRIM('三菜'!G40)</f>
        <v>炒油菜</v>
      </c>
      <c r="AE23" s="280" t="str">
        <f>'三菜'!G41</f>
        <v>油菜切段 　　　　18Kg</v>
      </c>
      <c r="AF23" s="327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2"/>
      <c r="B24" s="266"/>
      <c r="C24" s="285" t="str">
        <f>'三菜'!G6</f>
        <v>紅蘿蔔絲 　　　　1Kg</v>
      </c>
      <c r="D24" s="315"/>
      <c r="E24" s="107"/>
      <c r="F24" s="86" t="s">
        <v>62</v>
      </c>
      <c r="G24" s="120"/>
      <c r="H24" s="91">
        <f t="shared" si="0"/>
        <v>0</v>
      </c>
      <c r="I24" s="266"/>
      <c r="J24" s="285" t="str">
        <f>'三菜'!G15</f>
        <v>韭菜切段 　　　　1Kg</v>
      </c>
      <c r="K24" s="315"/>
      <c r="L24" s="107"/>
      <c r="M24" s="86" t="s">
        <v>62</v>
      </c>
      <c r="N24" s="120"/>
      <c r="O24" s="91">
        <f aca="true" t="shared" si="9" ref="O24:O36">L24*N24</f>
        <v>0</v>
      </c>
      <c r="P24" s="266"/>
      <c r="Q24" s="285">
        <f>'三菜'!G24</f>
        <v>0</v>
      </c>
      <c r="R24" s="315"/>
      <c r="S24" s="107"/>
      <c r="T24" s="86" t="s">
        <v>62</v>
      </c>
      <c r="U24" s="80"/>
      <c r="V24" s="91">
        <f aca="true" t="shared" si="10" ref="V24:V36">S24*U24</f>
        <v>0</v>
      </c>
      <c r="W24" s="266"/>
      <c r="X24" s="285" t="str">
        <f>'三菜'!G33</f>
        <v>薑絲 　　　　　0.2Kg</v>
      </c>
      <c r="Y24" s="315"/>
      <c r="Z24" s="107"/>
      <c r="AA24" s="87" t="s">
        <v>62</v>
      </c>
      <c r="AB24" s="80"/>
      <c r="AC24" s="91">
        <f aca="true" t="shared" si="11" ref="AC24:AC36">Z24*AB24</f>
        <v>0</v>
      </c>
      <c r="AD24" s="266"/>
      <c r="AE24" s="285" t="str">
        <f>'三菜'!G42</f>
        <v>蒜末 　　　　　0.2Kg</v>
      </c>
      <c r="AF24" s="315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2"/>
      <c r="B25" s="266"/>
      <c r="C25" s="285" t="str">
        <f>'三菜'!G7</f>
        <v>蒜末 　　　　　0.2Kg</v>
      </c>
      <c r="D25" s="315"/>
      <c r="E25" s="107"/>
      <c r="F25" s="87"/>
      <c r="G25" s="106"/>
      <c r="H25" s="91">
        <f t="shared" si="0"/>
        <v>0</v>
      </c>
      <c r="I25" s="266"/>
      <c r="J25" s="285" t="str">
        <f>'三菜'!G16</f>
        <v>蒜末 　　　　　　0Kg</v>
      </c>
      <c r="K25" s="315"/>
      <c r="L25" s="107"/>
      <c r="M25" s="87"/>
      <c r="N25" s="106"/>
      <c r="O25" s="91">
        <f t="shared" si="9"/>
        <v>0</v>
      </c>
      <c r="P25" s="266"/>
      <c r="Q25" s="285">
        <f>'三菜'!G25</f>
        <v>0</v>
      </c>
      <c r="R25" s="315"/>
      <c r="S25" s="107"/>
      <c r="T25" s="87"/>
      <c r="U25" s="87"/>
      <c r="V25" s="91">
        <f t="shared" si="10"/>
        <v>0</v>
      </c>
      <c r="W25" s="266"/>
      <c r="X25" s="285">
        <f>'三菜'!G34</f>
        <v>0</v>
      </c>
      <c r="Y25" s="315"/>
      <c r="Z25" s="107"/>
      <c r="AA25" s="87"/>
      <c r="AB25" s="87"/>
      <c r="AC25" s="91">
        <f t="shared" si="11"/>
        <v>0</v>
      </c>
      <c r="AD25" s="266"/>
      <c r="AE25" s="285">
        <f>'三菜'!G43</f>
        <v>0</v>
      </c>
      <c r="AF25" s="315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2"/>
      <c r="B26" s="266"/>
      <c r="C26" s="285">
        <f>'三菜'!G8</f>
        <v>0</v>
      </c>
      <c r="D26" s="315"/>
      <c r="E26" s="107"/>
      <c r="F26" s="87"/>
      <c r="G26" s="106"/>
      <c r="H26" s="91">
        <f t="shared" si="0"/>
        <v>0</v>
      </c>
      <c r="I26" s="266"/>
      <c r="J26" s="285">
        <f>'三菜'!G17</f>
        <v>0</v>
      </c>
      <c r="K26" s="315"/>
      <c r="L26" s="107"/>
      <c r="M26" s="87"/>
      <c r="N26" s="106"/>
      <c r="O26" s="91">
        <f t="shared" si="9"/>
        <v>0</v>
      </c>
      <c r="P26" s="266"/>
      <c r="Q26" s="285">
        <f>'三菜'!G26</f>
        <v>0</v>
      </c>
      <c r="R26" s="315"/>
      <c r="S26" s="107"/>
      <c r="T26" s="87"/>
      <c r="U26" s="87"/>
      <c r="V26" s="91">
        <f t="shared" si="10"/>
        <v>0</v>
      </c>
      <c r="W26" s="266"/>
      <c r="X26" s="285">
        <f>'三菜'!G35</f>
        <v>0</v>
      </c>
      <c r="Y26" s="315"/>
      <c r="Z26" s="107"/>
      <c r="AA26" s="87"/>
      <c r="AB26" s="87"/>
      <c r="AC26" s="91">
        <f t="shared" si="11"/>
        <v>0</v>
      </c>
      <c r="AD26" s="266"/>
      <c r="AE26" s="285">
        <f>'三菜'!G44</f>
        <v>0</v>
      </c>
      <c r="AF26" s="315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2"/>
      <c r="B27" s="266"/>
      <c r="C27" s="285">
        <f>'三菜'!G9</f>
        <v>0</v>
      </c>
      <c r="D27" s="315"/>
      <c r="E27" s="107"/>
      <c r="F27" s="87"/>
      <c r="G27" s="106"/>
      <c r="H27" s="91">
        <f t="shared" si="0"/>
        <v>0</v>
      </c>
      <c r="I27" s="266"/>
      <c r="J27" s="285">
        <f>'三菜'!G18</f>
        <v>0</v>
      </c>
      <c r="K27" s="315"/>
      <c r="L27" s="107"/>
      <c r="M27" s="87"/>
      <c r="N27" s="106"/>
      <c r="O27" s="91">
        <f t="shared" si="9"/>
        <v>0</v>
      </c>
      <c r="P27" s="266"/>
      <c r="Q27" s="285">
        <f>'三菜'!G27</f>
        <v>0</v>
      </c>
      <c r="R27" s="315"/>
      <c r="S27" s="107"/>
      <c r="T27" s="87"/>
      <c r="U27" s="87"/>
      <c r="V27" s="91">
        <f t="shared" si="10"/>
        <v>0</v>
      </c>
      <c r="W27" s="266"/>
      <c r="X27" s="285">
        <f>'三菜'!G36</f>
        <v>0</v>
      </c>
      <c r="Y27" s="315"/>
      <c r="Z27" s="107"/>
      <c r="AA27" s="87"/>
      <c r="AB27" s="87"/>
      <c r="AC27" s="91">
        <f t="shared" si="11"/>
        <v>0</v>
      </c>
      <c r="AD27" s="266"/>
      <c r="AE27" s="285">
        <f>'三菜'!G45</f>
        <v>0</v>
      </c>
      <c r="AF27" s="315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97"/>
      <c r="B28" s="268"/>
      <c r="C28" s="301">
        <f>'三菜'!G12</f>
        <v>0</v>
      </c>
      <c r="D28" s="316"/>
      <c r="E28" s="124"/>
      <c r="F28" s="88"/>
      <c r="G28" s="122"/>
      <c r="H28" s="93">
        <f t="shared" si="0"/>
        <v>0</v>
      </c>
      <c r="I28" s="268"/>
      <c r="J28" s="301">
        <f>'三菜'!G19</f>
        <v>0</v>
      </c>
      <c r="K28" s="316"/>
      <c r="L28" s="124"/>
      <c r="M28" s="88"/>
      <c r="N28" s="122"/>
      <c r="O28" s="93">
        <f t="shared" si="9"/>
        <v>0</v>
      </c>
      <c r="P28" s="268"/>
      <c r="Q28" s="301">
        <f>'三菜'!G28</f>
        <v>0</v>
      </c>
      <c r="R28" s="316"/>
      <c r="S28" s="124"/>
      <c r="T28" s="88"/>
      <c r="U28" s="88"/>
      <c r="V28" s="93">
        <f t="shared" si="10"/>
        <v>0</v>
      </c>
      <c r="W28" s="268"/>
      <c r="X28" s="301">
        <f>'三菜'!G37</f>
        <v>0</v>
      </c>
      <c r="Y28" s="316"/>
      <c r="Z28" s="124"/>
      <c r="AA28" s="88"/>
      <c r="AB28" s="88"/>
      <c r="AC28" s="93">
        <f t="shared" si="11"/>
        <v>0</v>
      </c>
      <c r="AD28" s="268"/>
      <c r="AE28" s="301">
        <f>'三菜'!G46</f>
        <v>0</v>
      </c>
      <c r="AF28" s="316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91" t="s">
        <v>47</v>
      </c>
      <c r="B29" s="265" t="str">
        <f>TRIM('三菜'!H4)</f>
        <v>青菜豆腐湯</v>
      </c>
      <c r="C29" s="280" t="str">
        <f>'三菜'!H5</f>
        <v>小白菜切 　　　3.5Kg</v>
      </c>
      <c r="D29" s="327"/>
      <c r="E29" s="105"/>
      <c r="F29" s="117" t="s">
        <v>62</v>
      </c>
      <c r="G29" s="104"/>
      <c r="H29" s="83">
        <f t="shared" si="0"/>
        <v>0</v>
      </c>
      <c r="I29" s="265" t="str">
        <f>TRIM('三菜'!H13)</f>
        <v>雙蘿排骨湯</v>
      </c>
      <c r="J29" s="280" t="str">
        <f>'三菜'!H14</f>
        <v>白蘿蔔中丁 　　　7Kg</v>
      </c>
      <c r="K29" s="327"/>
      <c r="L29" s="105"/>
      <c r="M29" s="89" t="s">
        <v>62</v>
      </c>
      <c r="N29" s="104"/>
      <c r="O29" s="83">
        <f t="shared" si="9"/>
        <v>0</v>
      </c>
      <c r="P29" s="265">
        <f>TRIM('三菜'!H22)</f>
      </c>
      <c r="Q29" s="280">
        <f>'三菜'!H23</f>
        <v>0</v>
      </c>
      <c r="R29" s="327"/>
      <c r="S29" s="105"/>
      <c r="T29" s="89" t="s">
        <v>62</v>
      </c>
      <c r="U29" s="89"/>
      <c r="V29" s="83">
        <f t="shared" si="10"/>
        <v>0</v>
      </c>
      <c r="W29" s="265" t="str">
        <f>TRIM('三菜'!H31)</f>
        <v>豬血湯</v>
      </c>
      <c r="X29" s="280" t="str">
        <f>'三菜'!H32</f>
        <v>豬血 　　　　　　7Kg</v>
      </c>
      <c r="Y29" s="327"/>
      <c r="Z29" s="105"/>
      <c r="AA29" s="117" t="s">
        <v>62</v>
      </c>
      <c r="AB29" s="89"/>
      <c r="AC29" s="83">
        <f t="shared" si="11"/>
        <v>0</v>
      </c>
      <c r="AD29" s="265" t="str">
        <f>TRIM('三菜'!H40)</f>
        <v>仙草甜蜜湯</v>
      </c>
      <c r="AE29" s="280" t="str">
        <f>'三菜'!H41</f>
        <v>仙草凍 　　　　26.5Kg</v>
      </c>
      <c r="AF29" s="327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92"/>
      <c r="B30" s="266"/>
      <c r="C30" s="285" t="str">
        <f>'三菜'!H6</f>
        <v>粗豆腐切丁5.5k(榮)    2板</v>
      </c>
      <c r="D30" s="315"/>
      <c r="E30" s="107"/>
      <c r="F30" s="87" t="s">
        <v>62</v>
      </c>
      <c r="G30" s="106"/>
      <c r="H30" s="91">
        <f t="shared" si="0"/>
        <v>0</v>
      </c>
      <c r="I30" s="266"/>
      <c r="J30" s="285" t="str">
        <f>'三菜'!H15</f>
        <v>中排骨 　　　　　3Kg</v>
      </c>
      <c r="K30" s="315"/>
      <c r="L30" s="107"/>
      <c r="M30" s="86" t="s">
        <v>62</v>
      </c>
      <c r="N30" s="106"/>
      <c r="O30" s="91">
        <f t="shared" si="9"/>
        <v>0</v>
      </c>
      <c r="P30" s="266"/>
      <c r="Q30" s="285">
        <f>'三菜'!H24</f>
        <v>0</v>
      </c>
      <c r="R30" s="315"/>
      <c r="S30" s="107"/>
      <c r="T30" s="86" t="s">
        <v>62</v>
      </c>
      <c r="U30" s="87"/>
      <c r="V30" s="91">
        <f t="shared" si="10"/>
        <v>0</v>
      </c>
      <c r="W30" s="266"/>
      <c r="X30" s="285" t="str">
        <f>'三菜'!H33</f>
        <v>酸菜絲 　　　　　3Kg</v>
      </c>
      <c r="Y30" s="315"/>
      <c r="Z30" s="107"/>
      <c r="AA30" s="87" t="s">
        <v>62</v>
      </c>
      <c r="AB30" s="87"/>
      <c r="AC30" s="91">
        <f t="shared" si="11"/>
        <v>0</v>
      </c>
      <c r="AD30" s="266"/>
      <c r="AE30" s="285">
        <f>'三菜'!H42</f>
        <v>0</v>
      </c>
      <c r="AF30" s="315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2"/>
      <c r="B31" s="266"/>
      <c r="C31" s="285" t="str">
        <f>'三菜'!H7</f>
        <v>雞骨 　　　　　　1Kg</v>
      </c>
      <c r="D31" s="315"/>
      <c r="E31" s="107"/>
      <c r="F31" s="87" t="s">
        <v>62</v>
      </c>
      <c r="G31" s="106"/>
      <c r="H31" s="91">
        <f t="shared" si="0"/>
        <v>0</v>
      </c>
      <c r="I31" s="266"/>
      <c r="J31" s="285" t="str">
        <f>'三菜'!H16</f>
        <v>紅蘿蔔中丁 　　　1Kg</v>
      </c>
      <c r="K31" s="315"/>
      <c r="L31" s="107"/>
      <c r="M31" s="86" t="s">
        <v>62</v>
      </c>
      <c r="N31" s="106"/>
      <c r="O31" s="91">
        <f t="shared" si="9"/>
        <v>0</v>
      </c>
      <c r="P31" s="266"/>
      <c r="Q31" s="285">
        <f>'三菜'!H25</f>
        <v>0</v>
      </c>
      <c r="R31" s="315"/>
      <c r="S31" s="107"/>
      <c r="T31" s="86" t="s">
        <v>62</v>
      </c>
      <c r="U31" s="87"/>
      <c r="V31" s="91">
        <f t="shared" si="10"/>
        <v>0</v>
      </c>
      <c r="W31" s="266"/>
      <c r="X31" s="285" t="str">
        <f>'三菜'!H34</f>
        <v>雞骨 　　　　　1.5Kg</v>
      </c>
      <c r="Y31" s="315"/>
      <c r="Z31" s="107"/>
      <c r="AA31" s="86" t="s">
        <v>62</v>
      </c>
      <c r="AB31" s="87"/>
      <c r="AC31" s="91">
        <f t="shared" si="11"/>
        <v>0</v>
      </c>
      <c r="AD31" s="266"/>
      <c r="AE31" s="285">
        <f>'三菜'!H43</f>
        <v>0</v>
      </c>
      <c r="AF31" s="315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2"/>
      <c r="B32" s="266"/>
      <c r="C32" s="285" t="str">
        <f>'三菜'!H8</f>
        <v>青蔥珠 　　　　0.2Kg</v>
      </c>
      <c r="D32" s="315"/>
      <c r="E32" s="107"/>
      <c r="F32" s="87"/>
      <c r="G32" s="106"/>
      <c r="H32" s="91">
        <f t="shared" si="0"/>
        <v>0</v>
      </c>
      <c r="I32" s="266"/>
      <c r="J32" s="285" t="str">
        <f>'三菜'!H17</f>
        <v>芹菜珠 　　　　0.2Kg</v>
      </c>
      <c r="K32" s="315"/>
      <c r="L32" s="107"/>
      <c r="M32" s="87"/>
      <c r="N32" s="106"/>
      <c r="O32" s="91">
        <f t="shared" si="9"/>
        <v>0</v>
      </c>
      <c r="P32" s="266"/>
      <c r="Q32" s="285">
        <f>'三菜'!H26</f>
        <v>0</v>
      </c>
      <c r="R32" s="315"/>
      <c r="S32" s="107"/>
      <c r="T32" s="87"/>
      <c r="U32" s="87"/>
      <c r="V32" s="91">
        <f t="shared" si="10"/>
        <v>0</v>
      </c>
      <c r="W32" s="266"/>
      <c r="X32" s="285" t="str">
        <f>'三菜'!H35</f>
        <v>韭菜切段 　　　　1Kg</v>
      </c>
      <c r="Y32" s="315"/>
      <c r="Z32" s="107"/>
      <c r="AA32" s="87"/>
      <c r="AB32" s="87"/>
      <c r="AC32" s="91">
        <f t="shared" si="11"/>
        <v>0</v>
      </c>
      <c r="AD32" s="266"/>
      <c r="AE32" s="285">
        <f>'三菜'!H44</f>
        <v>0</v>
      </c>
      <c r="AF32" s="315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2"/>
      <c r="B33" s="266"/>
      <c r="C33" s="285">
        <f>'三菜'!H9</f>
        <v>0</v>
      </c>
      <c r="D33" s="315"/>
      <c r="E33" s="107"/>
      <c r="F33" s="87"/>
      <c r="G33" s="106"/>
      <c r="H33" s="91">
        <f t="shared" si="0"/>
        <v>0</v>
      </c>
      <c r="I33" s="266"/>
      <c r="J33" s="285">
        <f>'三菜'!H18</f>
        <v>0</v>
      </c>
      <c r="K33" s="315"/>
      <c r="L33" s="107"/>
      <c r="M33" s="87"/>
      <c r="N33" s="106"/>
      <c r="O33" s="91">
        <f t="shared" si="9"/>
        <v>0</v>
      </c>
      <c r="P33" s="266"/>
      <c r="Q33" s="285">
        <f>'三菜'!H27</f>
        <v>0</v>
      </c>
      <c r="R33" s="315"/>
      <c r="S33" s="107"/>
      <c r="T33" s="87"/>
      <c r="U33" s="87"/>
      <c r="V33" s="91">
        <f t="shared" si="10"/>
        <v>0</v>
      </c>
      <c r="W33" s="266"/>
      <c r="X33" s="285" t="str">
        <f>'三菜'!H36</f>
        <v>油蔥酥 　　　　0.3Kg</v>
      </c>
      <c r="Y33" s="315"/>
      <c r="Z33" s="107"/>
      <c r="AA33" s="87"/>
      <c r="AB33" s="87"/>
      <c r="AC33" s="91">
        <f t="shared" si="11"/>
        <v>0</v>
      </c>
      <c r="AD33" s="266"/>
      <c r="AE33" s="285">
        <f>'三菜'!H45</f>
        <v>0</v>
      </c>
      <c r="AF33" s="315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2"/>
      <c r="B34" s="266"/>
      <c r="C34" s="285">
        <f>'三菜'!H11</f>
        <v>0</v>
      </c>
      <c r="D34" s="315"/>
      <c r="E34" s="107"/>
      <c r="F34" s="87"/>
      <c r="G34" s="106"/>
      <c r="H34" s="91">
        <f t="shared" si="0"/>
        <v>0</v>
      </c>
      <c r="I34" s="266"/>
      <c r="J34" s="285">
        <f>'三菜'!H19</f>
        <v>0</v>
      </c>
      <c r="K34" s="315"/>
      <c r="L34" s="107"/>
      <c r="M34" s="87"/>
      <c r="N34" s="106"/>
      <c r="O34" s="91">
        <f t="shared" si="9"/>
        <v>0</v>
      </c>
      <c r="P34" s="266"/>
      <c r="Q34" s="285">
        <f>'三菜'!H28</f>
        <v>0</v>
      </c>
      <c r="R34" s="315"/>
      <c r="S34" s="107"/>
      <c r="T34" s="87"/>
      <c r="U34" s="87"/>
      <c r="V34" s="91">
        <f t="shared" si="10"/>
        <v>0</v>
      </c>
      <c r="W34" s="266"/>
      <c r="X34" s="285">
        <f>'三菜'!H37</f>
        <v>0</v>
      </c>
      <c r="Y34" s="315"/>
      <c r="Z34" s="107"/>
      <c r="AA34" s="87"/>
      <c r="AB34" s="87"/>
      <c r="AC34" s="91">
        <f t="shared" si="11"/>
        <v>0</v>
      </c>
      <c r="AD34" s="266"/>
      <c r="AE34" s="285">
        <f>'三菜'!H46</f>
        <v>0</v>
      </c>
      <c r="AF34" s="315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2"/>
      <c r="B35" s="268"/>
      <c r="C35" s="301">
        <f>'三菜'!H12</f>
        <v>0</v>
      </c>
      <c r="D35" s="316"/>
      <c r="E35" s="102"/>
      <c r="F35" s="88"/>
      <c r="G35" s="122"/>
      <c r="H35" s="93">
        <f t="shared" si="0"/>
        <v>0</v>
      </c>
      <c r="I35" s="268"/>
      <c r="J35" s="301">
        <f>'三菜'!H20</f>
        <v>0</v>
      </c>
      <c r="K35" s="316"/>
      <c r="L35" s="102"/>
      <c r="M35" s="88"/>
      <c r="N35" s="122"/>
      <c r="O35" s="93">
        <f t="shared" si="9"/>
        <v>0</v>
      </c>
      <c r="P35" s="268"/>
      <c r="Q35" s="301">
        <f>'三菜'!H29</f>
        <v>0</v>
      </c>
      <c r="R35" s="316"/>
      <c r="S35" s="102"/>
      <c r="T35" s="88"/>
      <c r="U35" s="88"/>
      <c r="V35" s="93">
        <f t="shared" si="10"/>
        <v>0</v>
      </c>
      <c r="W35" s="268"/>
      <c r="X35" s="301">
        <f>'三菜'!H38</f>
        <v>0</v>
      </c>
      <c r="Y35" s="316"/>
      <c r="Z35" s="102"/>
      <c r="AA35" s="88"/>
      <c r="AB35" s="88"/>
      <c r="AC35" s="93">
        <f t="shared" si="11"/>
        <v>0</v>
      </c>
      <c r="AD35" s="268"/>
      <c r="AE35" s="301">
        <f>'三菜'!H47</f>
        <v>0</v>
      </c>
      <c r="AF35" s="316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317">
        <f>'三菜'!I4</f>
        <v>0</v>
      </c>
      <c r="D36" s="318"/>
      <c r="E36" s="85"/>
      <c r="F36" s="95" t="s">
        <v>56</v>
      </c>
      <c r="G36" s="96"/>
      <c r="H36" s="109">
        <f t="shared" si="0"/>
        <v>0</v>
      </c>
      <c r="I36" s="108"/>
      <c r="J36" s="317" t="str">
        <f>'三菜'!I13</f>
        <v>水果</v>
      </c>
      <c r="K36" s="318"/>
      <c r="L36" s="85"/>
      <c r="M36" s="95" t="s">
        <v>56</v>
      </c>
      <c r="N36" s="96"/>
      <c r="O36" s="109">
        <f t="shared" si="9"/>
        <v>0</v>
      </c>
      <c r="P36" s="108"/>
      <c r="Q36" s="317">
        <f>'三菜'!I22</f>
        <v>0</v>
      </c>
      <c r="R36" s="318"/>
      <c r="S36" s="85"/>
      <c r="T36" s="95" t="s">
        <v>56</v>
      </c>
      <c r="U36" s="96"/>
      <c r="V36" s="109">
        <f t="shared" si="10"/>
        <v>0</v>
      </c>
      <c r="W36" s="108"/>
      <c r="X36" s="317" t="str">
        <f>'三菜'!I31</f>
        <v>水果</v>
      </c>
      <c r="Y36" s="318"/>
      <c r="Z36" s="85"/>
      <c r="AA36" s="95" t="s">
        <v>56</v>
      </c>
      <c r="AB36" s="96"/>
      <c r="AC36" s="109">
        <f t="shared" si="11"/>
        <v>0</v>
      </c>
      <c r="AD36" s="108"/>
      <c r="AE36" s="317">
        <f>'三菜'!I40</f>
        <v>0</v>
      </c>
      <c r="AF36" s="318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20" t="s">
        <v>63</v>
      </c>
      <c r="D37" s="321"/>
      <c r="E37" s="322">
        <f>SUM(H7:H36)</f>
        <v>0</v>
      </c>
      <c r="F37" s="322"/>
      <c r="G37" s="322"/>
      <c r="H37" s="323"/>
      <c r="I37" s="126"/>
      <c r="J37" s="320" t="s">
        <v>63</v>
      </c>
      <c r="K37" s="321"/>
      <c r="L37" s="322">
        <f>SUM(O7:O36)</f>
        <v>0</v>
      </c>
      <c r="M37" s="322"/>
      <c r="N37" s="322"/>
      <c r="O37" s="323"/>
      <c r="P37" s="126"/>
      <c r="Q37" s="320" t="s">
        <v>63</v>
      </c>
      <c r="R37" s="321"/>
      <c r="S37" s="322">
        <f>SUM(V7:V36)</f>
        <v>0</v>
      </c>
      <c r="T37" s="322"/>
      <c r="U37" s="322"/>
      <c r="V37" s="323"/>
      <c r="W37" s="126"/>
      <c r="X37" s="320" t="s">
        <v>63</v>
      </c>
      <c r="Y37" s="321"/>
      <c r="Z37" s="322">
        <f>SUM(AC7:AC36)</f>
        <v>0</v>
      </c>
      <c r="AA37" s="322"/>
      <c r="AB37" s="322"/>
      <c r="AC37" s="323"/>
      <c r="AD37" s="126"/>
      <c r="AE37" s="320" t="s">
        <v>63</v>
      </c>
      <c r="AF37" s="321"/>
      <c r="AG37" s="322">
        <f>SUM(AJ7:AJ36)</f>
        <v>0</v>
      </c>
      <c r="AH37" s="322"/>
      <c r="AI37" s="322"/>
      <c r="AJ37" s="323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32" t="s">
        <v>52</v>
      </c>
      <c r="B38" s="324" t="s">
        <v>53</v>
      </c>
      <c r="C38" s="324"/>
      <c r="D38" s="324"/>
      <c r="E38" s="97" t="s">
        <v>54</v>
      </c>
      <c r="F38" s="97"/>
      <c r="G38" s="324" t="s">
        <v>55</v>
      </c>
      <c r="H38" s="325"/>
      <c r="I38" s="324" t="s">
        <v>53</v>
      </c>
      <c r="J38" s="324"/>
      <c r="K38" s="324"/>
      <c r="L38" s="97" t="s">
        <v>54</v>
      </c>
      <c r="M38" s="97"/>
      <c r="N38" s="324" t="s">
        <v>55</v>
      </c>
      <c r="O38" s="325"/>
      <c r="P38" s="324" t="s">
        <v>53</v>
      </c>
      <c r="Q38" s="324"/>
      <c r="R38" s="324"/>
      <c r="S38" s="97" t="s">
        <v>54</v>
      </c>
      <c r="T38" s="97"/>
      <c r="U38" s="324" t="s">
        <v>55</v>
      </c>
      <c r="V38" s="325"/>
      <c r="W38" s="324" t="s">
        <v>53</v>
      </c>
      <c r="X38" s="324"/>
      <c r="Y38" s="324"/>
      <c r="Z38" s="97" t="s">
        <v>54</v>
      </c>
      <c r="AA38" s="97"/>
      <c r="AB38" s="324" t="s">
        <v>55</v>
      </c>
      <c r="AC38" s="325"/>
      <c r="AD38" s="324" t="s">
        <v>53</v>
      </c>
      <c r="AE38" s="324"/>
      <c r="AF38" s="324"/>
      <c r="AG38" s="97" t="s">
        <v>54</v>
      </c>
      <c r="AH38" s="97"/>
      <c r="AI38" s="324" t="s">
        <v>55</v>
      </c>
      <c r="AJ38" s="325"/>
    </row>
    <row r="39" spans="1:36" ht="16.5">
      <c r="A39" s="333"/>
      <c r="B39" s="312"/>
      <c r="C39" s="313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312"/>
      <c r="J39" s="313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312"/>
      <c r="Q39" s="313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312">
        <v>0</v>
      </c>
      <c r="X39" s="313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312">
        <v>0</v>
      </c>
      <c r="AE39" s="313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333"/>
      <c r="B40" s="314" t="s">
        <v>58</v>
      </c>
      <c r="C40" s="314"/>
      <c r="D40" s="314"/>
      <c r="E40" s="314" t="s">
        <v>59</v>
      </c>
      <c r="F40" s="314"/>
      <c r="G40" s="314" t="s">
        <v>60</v>
      </c>
      <c r="H40" s="319"/>
      <c r="I40" s="314" t="s">
        <v>58</v>
      </c>
      <c r="J40" s="314"/>
      <c r="K40" s="314"/>
      <c r="L40" s="314" t="s">
        <v>59</v>
      </c>
      <c r="M40" s="314"/>
      <c r="N40" s="314" t="s">
        <v>60</v>
      </c>
      <c r="O40" s="319"/>
      <c r="P40" s="314" t="s">
        <v>58</v>
      </c>
      <c r="Q40" s="314"/>
      <c r="R40" s="314"/>
      <c r="S40" s="314" t="s">
        <v>59</v>
      </c>
      <c r="T40" s="314"/>
      <c r="U40" s="314" t="s">
        <v>60</v>
      </c>
      <c r="V40" s="319"/>
      <c r="W40" s="314" t="s">
        <v>58</v>
      </c>
      <c r="X40" s="314"/>
      <c r="Y40" s="314"/>
      <c r="Z40" s="314" t="s">
        <v>59</v>
      </c>
      <c r="AA40" s="314"/>
      <c r="AB40" s="314" t="s">
        <v>60</v>
      </c>
      <c r="AC40" s="319"/>
      <c r="AD40" s="314" t="s">
        <v>58</v>
      </c>
      <c r="AE40" s="314"/>
      <c r="AF40" s="314"/>
      <c r="AG40" s="314" t="s">
        <v>59</v>
      </c>
      <c r="AH40" s="314"/>
      <c r="AI40" s="314" t="s">
        <v>60</v>
      </c>
      <c r="AJ40" s="319"/>
    </row>
    <row r="41" spans="1:36" ht="17.25" thickBot="1">
      <c r="A41" s="334"/>
      <c r="B41" s="310">
        <v>0</v>
      </c>
      <c r="C41" s="311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310">
        <v>0</v>
      </c>
      <c r="J41" s="311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310">
        <v>0</v>
      </c>
      <c r="Q41" s="311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310">
        <v>0</v>
      </c>
      <c r="X41" s="311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310">
        <v>0</v>
      </c>
      <c r="AE41" s="311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X11:Y11"/>
    <mergeCell ref="X12:Y12"/>
    <mergeCell ref="X13:Y13"/>
    <mergeCell ref="P23:P28"/>
    <mergeCell ref="W15:W22"/>
    <mergeCell ref="X18:Y18"/>
    <mergeCell ref="X19:Y19"/>
    <mergeCell ref="X20:Y20"/>
    <mergeCell ref="W23:W28"/>
    <mergeCell ref="X23:Y23"/>
    <mergeCell ref="X15:Y15"/>
    <mergeCell ref="P15:P22"/>
    <mergeCell ref="Q8:R8"/>
    <mergeCell ref="Q16:R16"/>
    <mergeCell ref="AE12:AF12"/>
    <mergeCell ref="AE13:AF13"/>
    <mergeCell ref="AE14:AF14"/>
    <mergeCell ref="AD15:AD22"/>
    <mergeCell ref="X8:Y8"/>
    <mergeCell ref="X9:Y9"/>
    <mergeCell ref="X10:Y10"/>
    <mergeCell ref="X14:Y14"/>
    <mergeCell ref="W7:W14"/>
    <mergeCell ref="Q7:R7"/>
    <mergeCell ref="P7:P14"/>
    <mergeCell ref="Q11:R11"/>
    <mergeCell ref="X7:Y7"/>
    <mergeCell ref="I23:I28"/>
    <mergeCell ref="J28:K28"/>
    <mergeCell ref="J21:K21"/>
    <mergeCell ref="J9:K9"/>
    <mergeCell ref="J10:K10"/>
    <mergeCell ref="J11:K11"/>
    <mergeCell ref="J12:K12"/>
    <mergeCell ref="J26:K26"/>
    <mergeCell ref="J27:K27"/>
    <mergeCell ref="J22:K22"/>
    <mergeCell ref="I29:I35"/>
    <mergeCell ref="J29:K29"/>
    <mergeCell ref="J30:K30"/>
    <mergeCell ref="J31:K31"/>
    <mergeCell ref="J32:K32"/>
    <mergeCell ref="J33:K33"/>
    <mergeCell ref="J34:K34"/>
    <mergeCell ref="J35:K35"/>
    <mergeCell ref="C18:D18"/>
    <mergeCell ref="A29:A35"/>
    <mergeCell ref="B29:B35"/>
    <mergeCell ref="C26:D26"/>
    <mergeCell ref="C27:D27"/>
    <mergeCell ref="C30:D30"/>
    <mergeCell ref="C28:D28"/>
    <mergeCell ref="A7:A14"/>
    <mergeCell ref="B7:B14"/>
    <mergeCell ref="A23:A28"/>
    <mergeCell ref="B23:B28"/>
    <mergeCell ref="A15:A22"/>
    <mergeCell ref="B15:B22"/>
    <mergeCell ref="Q25:R25"/>
    <mergeCell ref="Q12:R12"/>
    <mergeCell ref="Q13:R13"/>
    <mergeCell ref="Q14:R14"/>
    <mergeCell ref="Q15:R15"/>
    <mergeCell ref="Q19:R19"/>
    <mergeCell ref="Q18:R18"/>
    <mergeCell ref="C17:D17"/>
    <mergeCell ref="Q24:R24"/>
    <mergeCell ref="I15:I22"/>
    <mergeCell ref="J17:K17"/>
    <mergeCell ref="J18:K18"/>
    <mergeCell ref="C16:D16"/>
    <mergeCell ref="C20:D20"/>
    <mergeCell ref="C19:D19"/>
    <mergeCell ref="Q21:R21"/>
    <mergeCell ref="Q20:R20"/>
    <mergeCell ref="AD29:AD3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Q36:R36"/>
    <mergeCell ref="Q37:R37"/>
    <mergeCell ref="Q29:R29"/>
    <mergeCell ref="Q30:R30"/>
    <mergeCell ref="Q31:R31"/>
    <mergeCell ref="Q32:R32"/>
    <mergeCell ref="Q33:R33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J4:M4"/>
    <mergeCell ref="J5:O5"/>
    <mergeCell ref="J6:K6"/>
    <mergeCell ref="G4:H4"/>
    <mergeCell ref="G38:H38"/>
    <mergeCell ref="B40:D40"/>
    <mergeCell ref="E40:F40"/>
    <mergeCell ref="G40:H40"/>
    <mergeCell ref="B39:C39"/>
    <mergeCell ref="J16:K16"/>
    <mergeCell ref="J19:K19"/>
    <mergeCell ref="J20:K20"/>
    <mergeCell ref="J36:K36"/>
    <mergeCell ref="J23:K23"/>
    <mergeCell ref="J24:K24"/>
    <mergeCell ref="J25:K25"/>
    <mergeCell ref="C37:D37"/>
    <mergeCell ref="C24:D24"/>
    <mergeCell ref="C25:D25"/>
    <mergeCell ref="C29:D29"/>
    <mergeCell ref="C31:D31"/>
    <mergeCell ref="C35:D35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X31:Y31"/>
    <mergeCell ref="X32:Y32"/>
    <mergeCell ref="X33:Y33"/>
    <mergeCell ref="X34:Y34"/>
    <mergeCell ref="P40:R40"/>
    <mergeCell ref="S40:T40"/>
    <mergeCell ref="U40:V40"/>
    <mergeCell ref="P41:Q41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AE8:AF8"/>
    <mergeCell ref="AE9:AF9"/>
    <mergeCell ref="W39:X39"/>
    <mergeCell ref="W40:Y40"/>
    <mergeCell ref="Z40:AA40"/>
    <mergeCell ref="AB40:AC40"/>
    <mergeCell ref="W38:Y38"/>
    <mergeCell ref="AB38:AC38"/>
    <mergeCell ref="X29:Y29"/>
    <mergeCell ref="X30:Y30"/>
    <mergeCell ref="AI4:AJ4"/>
    <mergeCell ref="AE6:AF6"/>
    <mergeCell ref="AG6:AH6"/>
    <mergeCell ref="AE7:AF7"/>
    <mergeCell ref="AE5:AJ5"/>
    <mergeCell ref="AE32:AF32"/>
    <mergeCell ref="AE23:AF23"/>
    <mergeCell ref="AE26:AF26"/>
    <mergeCell ref="AE27:AF27"/>
    <mergeCell ref="AE28:AF28"/>
    <mergeCell ref="AE24:AF24"/>
    <mergeCell ref="AE25:AF25"/>
    <mergeCell ref="AF1:AH1"/>
    <mergeCell ref="AE29:AF29"/>
    <mergeCell ref="AE30:AF30"/>
    <mergeCell ref="AE31:AF31"/>
    <mergeCell ref="AE17:AF17"/>
    <mergeCell ref="AE18:AF18"/>
    <mergeCell ref="AE19:AF19"/>
    <mergeCell ref="AE20:AF20"/>
    <mergeCell ref="AE21:AF21"/>
    <mergeCell ref="AE22:AF22"/>
    <mergeCell ref="AI40:AJ40"/>
    <mergeCell ref="AE37:AF37"/>
    <mergeCell ref="AG37:AJ37"/>
    <mergeCell ref="AD38:AF38"/>
    <mergeCell ref="AI38:AJ38"/>
    <mergeCell ref="AE33:AF33"/>
    <mergeCell ref="AE34:AF34"/>
    <mergeCell ref="AE35:AF35"/>
    <mergeCell ref="AE36:AF36"/>
    <mergeCell ref="AD41:AE41"/>
    <mergeCell ref="AD39:AE39"/>
    <mergeCell ref="AD40:AF40"/>
    <mergeCell ref="AG40:AH4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53" t="str">
        <f>'三菜'!B1</f>
        <v>嘉義縣灣內國小 102學年度第2學期第18週午餐食譜設計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258"/>
      <c r="B2" s="69" t="s">
        <v>0</v>
      </c>
      <c r="C2" s="66" t="str">
        <f>TRIM('三菜'!B4)</f>
        <v>6</v>
      </c>
      <c r="D2" s="67" t="s">
        <v>6</v>
      </c>
      <c r="E2" s="66" t="str">
        <f>TRIM('三菜'!B6)</f>
        <v>9</v>
      </c>
      <c r="F2" s="68" t="s">
        <v>7</v>
      </c>
      <c r="G2" s="256" t="str">
        <f>TRIM('三菜'!B8)</f>
        <v>星期一</v>
      </c>
      <c r="H2" s="257"/>
      <c r="I2" s="73" t="s">
        <v>0</v>
      </c>
      <c r="J2" s="66" t="str">
        <f>TRIM('三菜'!B13)</f>
        <v>6</v>
      </c>
      <c r="K2" s="67" t="s">
        <v>6</v>
      </c>
      <c r="L2" s="66" t="str">
        <f>TRIM('三菜'!B15)</f>
        <v>10</v>
      </c>
      <c r="M2" s="68" t="s">
        <v>7</v>
      </c>
      <c r="N2" s="256" t="str">
        <f>TRIM('三菜'!B17)</f>
        <v>星期二</v>
      </c>
      <c r="O2" s="257"/>
      <c r="P2" s="69" t="s">
        <v>0</v>
      </c>
      <c r="Q2" s="66" t="str">
        <f>TRIM('三菜'!B22)</f>
        <v>6</v>
      </c>
      <c r="R2" s="67" t="s">
        <v>6</v>
      </c>
      <c r="S2" s="66" t="str">
        <f>TRIM('三菜'!B24)</f>
        <v>11</v>
      </c>
      <c r="T2" s="68" t="s">
        <v>7</v>
      </c>
      <c r="U2" s="256" t="str">
        <f>TRIM('三菜'!B26)</f>
        <v>星期三</v>
      </c>
      <c r="V2" s="257"/>
      <c r="W2" s="69" t="s">
        <v>0</v>
      </c>
      <c r="X2" s="66" t="str">
        <f>TRIM('三菜'!B31)</f>
        <v>6</v>
      </c>
      <c r="Y2" s="67" t="s">
        <v>6</v>
      </c>
      <c r="Z2" s="66" t="str">
        <f>TRIM('三菜'!B33)</f>
        <v>12</v>
      </c>
      <c r="AA2" s="68" t="s">
        <v>7</v>
      </c>
      <c r="AB2" s="256" t="str">
        <f>TRIM('三菜'!B35)</f>
        <v>星期四</v>
      </c>
      <c r="AC2" s="257"/>
      <c r="AD2" s="69" t="s">
        <v>0</v>
      </c>
      <c r="AE2" s="66" t="str">
        <f>TRIM('三菜'!B40)</f>
        <v>6</v>
      </c>
      <c r="AF2" s="67" t="s">
        <v>6</v>
      </c>
      <c r="AG2" s="66" t="str">
        <f>TRIM('三菜'!B42)</f>
        <v>13</v>
      </c>
      <c r="AH2" s="68" t="s">
        <v>7</v>
      </c>
      <c r="AI2" s="256" t="str">
        <f>TRIM('三菜'!B44)</f>
        <v>星期五</v>
      </c>
      <c r="AJ2" s="257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259"/>
      <c r="B3" s="70" t="s">
        <v>27</v>
      </c>
      <c r="C3" s="252" t="str">
        <f>TRIM('三菜'!B12)</f>
        <v>223</v>
      </c>
      <c r="D3" s="252"/>
      <c r="E3" s="252"/>
      <c r="F3" s="253" t="s">
        <v>34</v>
      </c>
      <c r="G3" s="253"/>
      <c r="H3" s="254"/>
      <c r="I3" s="74" t="s">
        <v>27</v>
      </c>
      <c r="J3" s="370" t="str">
        <f>TRIM('三菜'!B21)</f>
        <v>223</v>
      </c>
      <c r="K3" s="252"/>
      <c r="L3" s="252"/>
      <c r="M3" s="253" t="s">
        <v>34</v>
      </c>
      <c r="N3" s="253"/>
      <c r="O3" s="254"/>
      <c r="P3" s="70" t="s">
        <v>27</v>
      </c>
      <c r="Q3" s="252" t="str">
        <f>TRIM('三菜'!B30)</f>
        <v>223</v>
      </c>
      <c r="R3" s="252"/>
      <c r="S3" s="252"/>
      <c r="T3" s="253" t="s">
        <v>34</v>
      </c>
      <c r="U3" s="253"/>
      <c r="V3" s="254"/>
      <c r="W3" s="70" t="s">
        <v>27</v>
      </c>
      <c r="X3" s="252" t="str">
        <f>TRIM('三菜'!B39)</f>
        <v>223</v>
      </c>
      <c r="Y3" s="252"/>
      <c r="Z3" s="252"/>
      <c r="AA3" s="253" t="s">
        <v>34</v>
      </c>
      <c r="AB3" s="253"/>
      <c r="AC3" s="254"/>
      <c r="AD3" s="70" t="s">
        <v>27</v>
      </c>
      <c r="AE3" s="252" t="str">
        <f>TRIM('三菜'!B48)</f>
        <v>223</v>
      </c>
      <c r="AF3" s="252"/>
      <c r="AG3" s="252"/>
      <c r="AH3" s="253" t="s">
        <v>34</v>
      </c>
      <c r="AI3" s="253"/>
      <c r="AJ3" s="254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259"/>
      <c r="B4" s="71" t="s">
        <v>2</v>
      </c>
      <c r="C4" s="221">
        <f>TRIM('三菜'!D4)</f>
      </c>
      <c r="D4" s="221"/>
      <c r="E4" s="221"/>
      <c r="F4" s="221"/>
      <c r="G4" s="221"/>
      <c r="H4" s="222"/>
      <c r="I4" s="75" t="s">
        <v>2</v>
      </c>
      <c r="J4" s="331">
        <f>TRIM('三菜'!D13)</f>
      </c>
      <c r="K4" s="219"/>
      <c r="L4" s="219"/>
      <c r="M4" s="219"/>
      <c r="N4" s="219"/>
      <c r="O4" s="220"/>
      <c r="P4" s="71" t="s">
        <v>2</v>
      </c>
      <c r="Q4" s="219">
        <f>TRIM('三菜'!D22)</f>
      </c>
      <c r="R4" s="219"/>
      <c r="S4" s="219"/>
      <c r="T4" s="219"/>
      <c r="U4" s="219"/>
      <c r="V4" s="220"/>
      <c r="W4" s="71" t="s">
        <v>2</v>
      </c>
      <c r="X4" s="219">
        <f>TRIM('三菜'!D31)</f>
      </c>
      <c r="Y4" s="219"/>
      <c r="Z4" s="219"/>
      <c r="AA4" s="219"/>
      <c r="AB4" s="219"/>
      <c r="AC4" s="220"/>
      <c r="AD4" s="71" t="s">
        <v>2</v>
      </c>
      <c r="AE4" s="219">
        <f>TRIM('三菜'!D40)</f>
      </c>
      <c r="AF4" s="219"/>
      <c r="AG4" s="219"/>
      <c r="AH4" s="219"/>
      <c r="AI4" s="219"/>
      <c r="AJ4" s="22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0"/>
      <c r="B5" s="65" t="s">
        <v>40</v>
      </c>
      <c r="C5" s="227" t="s">
        <v>65</v>
      </c>
      <c r="D5" s="228"/>
      <c r="E5" s="217"/>
      <c r="F5" s="227" t="s">
        <v>16</v>
      </c>
      <c r="G5" s="228"/>
      <c r="H5" s="218"/>
      <c r="I5" s="76" t="s">
        <v>40</v>
      </c>
      <c r="J5" s="227" t="s">
        <v>65</v>
      </c>
      <c r="K5" s="228"/>
      <c r="L5" s="217"/>
      <c r="M5" s="227" t="s">
        <v>16</v>
      </c>
      <c r="N5" s="228"/>
      <c r="O5" s="218"/>
      <c r="P5" s="72" t="s">
        <v>40</v>
      </c>
      <c r="Q5" s="227" t="s">
        <v>65</v>
      </c>
      <c r="R5" s="228"/>
      <c r="S5" s="217"/>
      <c r="T5" s="227" t="s">
        <v>16</v>
      </c>
      <c r="U5" s="228"/>
      <c r="V5" s="218"/>
      <c r="W5" s="72" t="s">
        <v>40</v>
      </c>
      <c r="X5" s="227" t="s">
        <v>65</v>
      </c>
      <c r="Y5" s="228"/>
      <c r="Z5" s="217"/>
      <c r="AA5" s="227" t="s">
        <v>16</v>
      </c>
      <c r="AB5" s="228"/>
      <c r="AC5" s="218"/>
      <c r="AD5" s="72" t="s">
        <v>40</v>
      </c>
      <c r="AE5" s="227" t="s">
        <v>65</v>
      </c>
      <c r="AF5" s="228"/>
      <c r="AG5" s="217"/>
      <c r="AH5" s="227" t="s">
        <v>16</v>
      </c>
      <c r="AI5" s="228"/>
      <c r="AJ5" s="21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2" t="s">
        <v>3</v>
      </c>
      <c r="B6" s="275" t="str">
        <f>TRIM('三菜'!E4)</f>
        <v>雞肉魯米血</v>
      </c>
      <c r="C6" s="276" t="str">
        <f>'三菜'!E5</f>
        <v>雞腿丁CAS 　　　18Kg</v>
      </c>
      <c r="D6" s="276"/>
      <c r="E6" s="276"/>
      <c r="F6" s="276"/>
      <c r="G6" s="276"/>
      <c r="H6" s="296"/>
      <c r="I6" s="367" t="str">
        <f>TRIM('三菜'!E13)</f>
        <v>黑胡椒玉米肉末</v>
      </c>
      <c r="J6" s="280" t="str">
        <f>'三菜'!E14</f>
        <v>絞肉 　　　　　12.5Kg</v>
      </c>
      <c r="K6" s="281"/>
      <c r="L6" s="281"/>
      <c r="M6" s="281"/>
      <c r="N6" s="281"/>
      <c r="O6" s="282"/>
      <c r="P6" s="275" t="str">
        <f>TRIM('三菜'!E22)</f>
        <v>家常味鹹肉粥</v>
      </c>
      <c r="Q6" s="276" t="str">
        <f>'三菜'!E23</f>
        <v>高麗菜切片        10.5Kg </v>
      </c>
      <c r="R6" s="276"/>
      <c r="S6" s="276"/>
      <c r="T6" s="276"/>
      <c r="U6" s="276"/>
      <c r="V6" s="277"/>
      <c r="W6" s="275" t="str">
        <f>TRIM('三菜'!E31)</f>
        <v>鹽酥柳葉魚</v>
      </c>
      <c r="X6" s="276" t="str">
        <f>'三菜'!E32</f>
        <v>柳葉魚(裹粉) 　470尾</v>
      </c>
      <c r="Y6" s="276"/>
      <c r="Z6" s="276"/>
      <c r="AA6" s="276"/>
      <c r="AB6" s="276"/>
      <c r="AC6" s="277"/>
      <c r="AD6" s="275" t="str">
        <f>TRIM('三菜'!E40)</f>
        <v>蠔油洋菇黃金腐</v>
      </c>
      <c r="AE6" s="276" t="str">
        <f>'三菜'!E41</f>
        <v>海帶結 　　　　　7Kg</v>
      </c>
      <c r="AF6" s="276"/>
      <c r="AG6" s="276"/>
      <c r="AH6" s="276"/>
      <c r="AI6" s="276"/>
      <c r="AJ6" s="277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2"/>
      <c r="B7" s="266"/>
      <c r="C7" s="269" t="str">
        <f>'三菜'!E6</f>
        <v>米血丁 　　　　　5Kg</v>
      </c>
      <c r="D7" s="269"/>
      <c r="E7" s="269"/>
      <c r="F7" s="269"/>
      <c r="G7" s="269"/>
      <c r="H7" s="285"/>
      <c r="I7" s="368"/>
      <c r="J7" s="285" t="str">
        <f>'三菜'!E15</f>
        <v>洋蔥小丁 　　　　5Kg</v>
      </c>
      <c r="K7" s="287"/>
      <c r="L7" s="287"/>
      <c r="M7" s="287"/>
      <c r="N7" s="287"/>
      <c r="O7" s="288"/>
      <c r="P7" s="266"/>
      <c r="Q7" s="269" t="str">
        <f>'三菜'!E24</f>
        <v>肉絲-溫 　　　　　5Kg</v>
      </c>
      <c r="R7" s="269"/>
      <c r="S7" s="269"/>
      <c r="T7" s="269"/>
      <c r="U7" s="269"/>
      <c r="V7" s="270"/>
      <c r="W7" s="266"/>
      <c r="X7" s="269">
        <f>'三菜'!E33</f>
        <v>0</v>
      </c>
      <c r="Y7" s="269"/>
      <c r="Z7" s="269"/>
      <c r="AA7" s="269"/>
      <c r="AB7" s="269"/>
      <c r="AC7" s="270"/>
      <c r="AD7" s="266"/>
      <c r="AE7" s="269" t="str">
        <f>'三菜'!E42</f>
        <v>油豆腐丁 　　　6.5Kg</v>
      </c>
      <c r="AF7" s="269"/>
      <c r="AG7" s="269"/>
      <c r="AH7" s="269"/>
      <c r="AI7" s="269"/>
      <c r="AJ7" s="27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2"/>
      <c r="B8" s="266"/>
      <c r="C8" s="269" t="str">
        <f>'三菜'!E7</f>
        <v>薑片 　　　　　0.2Kg</v>
      </c>
      <c r="D8" s="269"/>
      <c r="E8" s="269"/>
      <c r="F8" s="269"/>
      <c r="G8" s="269"/>
      <c r="H8" s="285"/>
      <c r="I8" s="368"/>
      <c r="J8" s="285" t="str">
        <f>'三菜'!E16</f>
        <v>玉米粒 　　　　4.5Kg</v>
      </c>
      <c r="K8" s="287"/>
      <c r="L8" s="287"/>
      <c r="M8" s="287"/>
      <c r="N8" s="287"/>
      <c r="O8" s="288"/>
      <c r="P8" s="266"/>
      <c r="Q8" s="269" t="str">
        <f>'三菜'!E25</f>
        <v>玉米粒 　　　　4.5Kg</v>
      </c>
      <c r="R8" s="269"/>
      <c r="S8" s="269"/>
      <c r="T8" s="269"/>
      <c r="U8" s="269"/>
      <c r="V8" s="270"/>
      <c r="W8" s="266"/>
      <c r="X8" s="269">
        <f>'三菜'!E34</f>
        <v>0</v>
      </c>
      <c r="Y8" s="269"/>
      <c r="Z8" s="269"/>
      <c r="AA8" s="269"/>
      <c r="AB8" s="269"/>
      <c r="AC8" s="270"/>
      <c r="AD8" s="266"/>
      <c r="AE8" s="269" t="str">
        <f>'三菜'!E43</f>
        <v>紅蘿蔔片 　　　　2Kg</v>
      </c>
      <c r="AF8" s="269"/>
      <c r="AG8" s="269"/>
      <c r="AH8" s="269"/>
      <c r="AI8" s="269"/>
      <c r="AJ8" s="270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2"/>
      <c r="B9" s="266"/>
      <c r="C9" s="276">
        <f>'三菜'!E8</f>
        <v>0</v>
      </c>
      <c r="D9" s="276"/>
      <c r="E9" s="276"/>
      <c r="F9" s="276"/>
      <c r="G9" s="276"/>
      <c r="H9" s="296"/>
      <c r="I9" s="368"/>
      <c r="J9" s="285" t="str">
        <f>'三菜'!E17</f>
        <v>黑胡椒粒KG 　　0.1Kg</v>
      </c>
      <c r="K9" s="287"/>
      <c r="L9" s="287"/>
      <c r="M9" s="287"/>
      <c r="N9" s="287"/>
      <c r="O9" s="288"/>
      <c r="P9" s="266"/>
      <c r="Q9" s="269" t="str">
        <f>'三菜'!E26</f>
        <v>紅蘿蔔小丁 　　1.5Kg</v>
      </c>
      <c r="R9" s="269"/>
      <c r="S9" s="269"/>
      <c r="T9" s="269"/>
      <c r="U9" s="269"/>
      <c r="V9" s="270"/>
      <c r="W9" s="266"/>
      <c r="X9" s="269">
        <f>'三菜'!E35</f>
        <v>0</v>
      </c>
      <c r="Y9" s="269"/>
      <c r="Z9" s="269"/>
      <c r="AA9" s="269"/>
      <c r="AB9" s="269"/>
      <c r="AC9" s="270"/>
      <c r="AD9" s="266"/>
      <c r="AE9" s="269" t="str">
        <f>'三菜'!E44</f>
        <v>杏鮑菇片 　　　1.5Kg</v>
      </c>
      <c r="AF9" s="269"/>
      <c r="AG9" s="269"/>
      <c r="AH9" s="269"/>
      <c r="AI9" s="269"/>
      <c r="AJ9" s="270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2"/>
      <c r="B10" s="266"/>
      <c r="C10" s="269">
        <f>'三菜'!E9</f>
        <v>0</v>
      </c>
      <c r="D10" s="269"/>
      <c r="E10" s="269"/>
      <c r="F10" s="269"/>
      <c r="G10" s="269"/>
      <c r="H10" s="285"/>
      <c r="I10" s="368"/>
      <c r="J10" s="285">
        <f>'三菜'!E18</f>
        <v>0</v>
      </c>
      <c r="K10" s="287"/>
      <c r="L10" s="287"/>
      <c r="M10" s="287"/>
      <c r="N10" s="287"/>
      <c r="O10" s="288"/>
      <c r="P10" s="266"/>
      <c r="Q10" s="269" t="str">
        <f>'三菜'!E27</f>
        <v>菜脯碎 　　　　1.5Kg</v>
      </c>
      <c r="R10" s="269"/>
      <c r="S10" s="269"/>
      <c r="T10" s="269"/>
      <c r="U10" s="269"/>
      <c r="V10" s="270"/>
      <c r="W10" s="266"/>
      <c r="X10" s="269">
        <f>'三菜'!E36</f>
        <v>0</v>
      </c>
      <c r="Y10" s="269"/>
      <c r="Z10" s="269"/>
      <c r="AA10" s="269"/>
      <c r="AB10" s="269"/>
      <c r="AC10" s="270"/>
      <c r="AD10" s="266"/>
      <c r="AE10" s="269" t="str">
        <f>'三菜'!E45</f>
        <v>青蔥段 　　　　0.2Kg</v>
      </c>
      <c r="AF10" s="269"/>
      <c r="AG10" s="269"/>
      <c r="AH10" s="269"/>
      <c r="AI10" s="269"/>
      <c r="AJ10" s="27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2"/>
      <c r="B11" s="266"/>
      <c r="C11" s="269">
        <f>'三菜'!E10</f>
        <v>0</v>
      </c>
      <c r="D11" s="269"/>
      <c r="E11" s="269"/>
      <c r="F11" s="269"/>
      <c r="G11" s="269"/>
      <c r="H11" s="285"/>
      <c r="I11" s="368"/>
      <c r="J11" s="285">
        <f>'三菜'!E19</f>
        <v>0</v>
      </c>
      <c r="K11" s="287"/>
      <c r="L11" s="287"/>
      <c r="M11" s="287"/>
      <c r="N11" s="287"/>
      <c r="O11" s="288"/>
      <c r="P11" s="266"/>
      <c r="Q11" s="269" t="str">
        <f>'三菜'!E28</f>
        <v>芹菜珠 　　　　0.7Kg</v>
      </c>
      <c r="R11" s="269"/>
      <c r="S11" s="269"/>
      <c r="T11" s="269"/>
      <c r="U11" s="269"/>
      <c r="V11" s="270"/>
      <c r="W11" s="266"/>
      <c r="X11" s="269">
        <f>'三菜'!E37</f>
        <v>0</v>
      </c>
      <c r="Y11" s="269"/>
      <c r="Z11" s="269"/>
      <c r="AA11" s="269"/>
      <c r="AB11" s="269"/>
      <c r="AC11" s="270"/>
      <c r="AD11" s="266"/>
      <c r="AE11" s="269" t="str">
        <f>'三菜'!E46</f>
        <v>素蠔油(5k) 　　　自備</v>
      </c>
      <c r="AF11" s="269"/>
      <c r="AG11" s="269"/>
      <c r="AH11" s="269"/>
      <c r="AI11" s="269"/>
      <c r="AJ11" s="27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2"/>
      <c r="B12" s="266"/>
      <c r="C12" s="276">
        <f>'三菜'!E11</f>
        <v>0</v>
      </c>
      <c r="D12" s="276"/>
      <c r="E12" s="276"/>
      <c r="F12" s="276"/>
      <c r="G12" s="276"/>
      <c r="H12" s="296"/>
      <c r="I12" s="368"/>
      <c r="J12" s="285">
        <f>'三菜'!E20</f>
        <v>0</v>
      </c>
      <c r="K12" s="287"/>
      <c r="L12" s="287"/>
      <c r="M12" s="287"/>
      <c r="N12" s="287"/>
      <c r="O12" s="288"/>
      <c r="P12" s="266"/>
      <c r="Q12" s="269" t="str">
        <f>'三菜'!F23</f>
        <v>油蔥酥 　　　　0.3Kg</v>
      </c>
      <c r="R12" s="269"/>
      <c r="S12" s="269"/>
      <c r="T12" s="269"/>
      <c r="U12" s="269"/>
      <c r="V12" s="270"/>
      <c r="W12" s="266"/>
      <c r="X12" s="269">
        <f>'三菜'!E38</f>
        <v>0</v>
      </c>
      <c r="Y12" s="269"/>
      <c r="Z12" s="269"/>
      <c r="AA12" s="269"/>
      <c r="AB12" s="269"/>
      <c r="AC12" s="270"/>
      <c r="AD12" s="266"/>
      <c r="AE12" s="269">
        <f>'三菜'!E47</f>
        <v>0</v>
      </c>
      <c r="AF12" s="269"/>
      <c r="AG12" s="269"/>
      <c r="AH12" s="269"/>
      <c r="AI12" s="269"/>
      <c r="AJ12" s="27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7"/>
      <c r="B13" s="268"/>
      <c r="C13" s="269">
        <f>'三菜'!E12</f>
        <v>0</v>
      </c>
      <c r="D13" s="269"/>
      <c r="E13" s="269"/>
      <c r="F13" s="269"/>
      <c r="G13" s="269"/>
      <c r="H13" s="285"/>
      <c r="I13" s="369"/>
      <c r="J13" s="301">
        <f>'三菜'!E21</f>
        <v>0</v>
      </c>
      <c r="K13" s="302"/>
      <c r="L13" s="302"/>
      <c r="M13" s="302"/>
      <c r="N13" s="302"/>
      <c r="O13" s="303"/>
      <c r="P13" s="267"/>
      <c r="Q13" s="269" t="str">
        <f>'三菜'!F24</f>
        <v>青蔥珠 　　　　0.2Kg</v>
      </c>
      <c r="R13" s="269"/>
      <c r="S13" s="269"/>
      <c r="T13" s="269"/>
      <c r="U13" s="269"/>
      <c r="V13" s="270"/>
      <c r="W13" s="267"/>
      <c r="X13" s="269">
        <f>'三菜'!E39</f>
        <v>0</v>
      </c>
      <c r="Y13" s="269"/>
      <c r="Z13" s="269"/>
      <c r="AA13" s="269"/>
      <c r="AB13" s="269"/>
      <c r="AC13" s="270"/>
      <c r="AD13" s="267"/>
      <c r="AE13" s="269">
        <f>'三菜'!E48</f>
        <v>0</v>
      </c>
      <c r="AF13" s="269"/>
      <c r="AG13" s="269"/>
      <c r="AH13" s="269"/>
      <c r="AI13" s="269"/>
      <c r="AJ13" s="27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1" t="s">
        <v>4</v>
      </c>
      <c r="B14" s="265" t="str">
        <f>TRIM('三菜'!F4)</f>
        <v>鮮菇扒鴿蛋</v>
      </c>
      <c r="C14" s="273" t="str">
        <f>'三菜'!F5</f>
        <v>刺瓜中丁 　　　　14Kg</v>
      </c>
      <c r="D14" s="273"/>
      <c r="E14" s="273"/>
      <c r="F14" s="273"/>
      <c r="G14" s="273"/>
      <c r="H14" s="274"/>
      <c r="I14" s="367" t="str">
        <f>TRIM('三菜'!F13)</f>
        <v>筍香干片</v>
      </c>
      <c r="J14" s="280" t="str">
        <f>'三菜'!F14</f>
        <v>鮮筍片 　　　　　8Kg</v>
      </c>
      <c r="K14" s="281"/>
      <c r="L14" s="281"/>
      <c r="M14" s="281"/>
      <c r="N14" s="281"/>
      <c r="O14" s="282"/>
      <c r="P14" s="265" t="str">
        <f>TRIM('三菜'!G22)</f>
        <v>大銀絲卷</v>
      </c>
      <c r="Q14" s="273" t="str">
        <f>'三菜'!G23</f>
        <v>銀絲卷70g(欣榮   235個</v>
      </c>
      <c r="R14" s="273"/>
      <c r="S14" s="273"/>
      <c r="T14" s="273"/>
      <c r="U14" s="273"/>
      <c r="V14" s="274"/>
      <c r="W14" s="265" t="str">
        <f>TRIM('三菜'!F31)</f>
        <v>扁蒲炒肉絲</v>
      </c>
      <c r="X14" s="273" t="str">
        <f>'三菜'!F32</f>
        <v>扁蒲切片 　　　　15Kg</v>
      </c>
      <c r="Y14" s="273"/>
      <c r="Z14" s="273"/>
      <c r="AA14" s="273"/>
      <c r="AB14" s="273"/>
      <c r="AC14" s="274"/>
      <c r="AD14" s="265" t="str">
        <f>TRIM('三菜'!F40)</f>
        <v>鮮菇滑絲</v>
      </c>
      <c r="AE14" s="273" t="str">
        <f>'三菜'!F41</f>
        <v>大白菜(切) 　　 　15Kg</v>
      </c>
      <c r="AF14" s="273"/>
      <c r="AG14" s="273"/>
      <c r="AH14" s="273"/>
      <c r="AI14" s="273"/>
      <c r="AJ14" s="274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2"/>
      <c r="B15" s="266"/>
      <c r="C15" s="285" t="str">
        <f>'三菜'!F6</f>
        <v>鴿蛋 　　　　　2.5Kg</v>
      </c>
      <c r="D15" s="287"/>
      <c r="E15" s="287"/>
      <c r="F15" s="287"/>
      <c r="G15" s="287"/>
      <c r="H15" s="288"/>
      <c r="I15" s="368"/>
      <c r="J15" s="285" t="str">
        <f>'三菜'!F15</f>
        <v>豆干片 　　　　6.5Kg</v>
      </c>
      <c r="K15" s="287"/>
      <c r="L15" s="287"/>
      <c r="M15" s="287"/>
      <c r="N15" s="287"/>
      <c r="O15" s="288"/>
      <c r="P15" s="266"/>
      <c r="Q15" s="269" t="e">
        <f>三菜!#REF!</f>
        <v>#REF!</v>
      </c>
      <c r="R15" s="269"/>
      <c r="S15" s="269"/>
      <c r="T15" s="269"/>
      <c r="U15" s="269"/>
      <c r="V15" s="270"/>
      <c r="W15" s="266"/>
      <c r="X15" s="269" t="str">
        <f>'三菜'!F33</f>
        <v>肉絲-溫 　　　　　3Kg</v>
      </c>
      <c r="Y15" s="269"/>
      <c r="Z15" s="269"/>
      <c r="AA15" s="269"/>
      <c r="AB15" s="269"/>
      <c r="AC15" s="270"/>
      <c r="AD15" s="266"/>
      <c r="AE15" s="269" t="str">
        <f>'三菜'!F42</f>
        <v>蛋 　　　　　　　2Kg</v>
      </c>
      <c r="AF15" s="269"/>
      <c r="AG15" s="269"/>
      <c r="AH15" s="269"/>
      <c r="AI15" s="269"/>
      <c r="AJ15" s="27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2"/>
      <c r="B16" s="266"/>
      <c r="C16" s="285" t="str">
        <f>'三菜'!F7</f>
        <v>木耳片 　　　　　1Kg</v>
      </c>
      <c r="D16" s="287"/>
      <c r="E16" s="287"/>
      <c r="F16" s="287"/>
      <c r="G16" s="287"/>
      <c r="H16" s="288"/>
      <c r="I16" s="368"/>
      <c r="J16" s="285" t="str">
        <f>'三菜'!F16</f>
        <v>紅蘿蔔片 　　　　3Kg</v>
      </c>
      <c r="K16" s="287"/>
      <c r="L16" s="287"/>
      <c r="M16" s="287"/>
      <c r="N16" s="287"/>
      <c r="O16" s="288"/>
      <c r="P16" s="266"/>
      <c r="Q16" s="269" t="str">
        <f>'三菜'!F25</f>
        <v>乾香菇絲kg         0.2Kg</v>
      </c>
      <c r="R16" s="269"/>
      <c r="S16" s="269"/>
      <c r="T16" s="269"/>
      <c r="U16" s="269"/>
      <c r="V16" s="270"/>
      <c r="W16" s="266"/>
      <c r="X16" s="269" t="str">
        <f>'三菜'!F34</f>
        <v>紅蘿蔔片 　　　　1Kg</v>
      </c>
      <c r="Y16" s="269"/>
      <c r="Z16" s="269"/>
      <c r="AA16" s="269"/>
      <c r="AB16" s="269"/>
      <c r="AC16" s="270"/>
      <c r="AD16" s="266"/>
      <c r="AE16" s="269" t="str">
        <f>'三菜'!F43</f>
        <v>肉絲-溫 　　　　1.5Kg</v>
      </c>
      <c r="AF16" s="269"/>
      <c r="AG16" s="269"/>
      <c r="AH16" s="269"/>
      <c r="AI16" s="269"/>
      <c r="AJ16" s="27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2"/>
      <c r="B17" s="266"/>
      <c r="C17" s="285" t="str">
        <f>'三菜'!F8</f>
        <v>紅蘿蔔片 　　　　1Kg</v>
      </c>
      <c r="D17" s="287"/>
      <c r="E17" s="287"/>
      <c r="F17" s="287"/>
      <c r="G17" s="287"/>
      <c r="H17" s="288"/>
      <c r="I17" s="368"/>
      <c r="J17" s="285" t="str">
        <f>'三菜'!F17</f>
        <v>青豆仁 　　　　　1Kg</v>
      </c>
      <c r="K17" s="287"/>
      <c r="L17" s="287"/>
      <c r="M17" s="287"/>
      <c r="N17" s="287"/>
      <c r="O17" s="288"/>
      <c r="P17" s="266"/>
      <c r="Q17" s="269">
        <f>'三菜'!F26</f>
        <v>0</v>
      </c>
      <c r="R17" s="269"/>
      <c r="S17" s="269"/>
      <c r="T17" s="269"/>
      <c r="U17" s="269"/>
      <c r="V17" s="270"/>
      <c r="W17" s="266"/>
      <c r="X17" s="269" t="str">
        <f>'三菜'!F35</f>
        <v>蒜末 　　　　　0.2Kg</v>
      </c>
      <c r="Y17" s="269"/>
      <c r="Z17" s="269"/>
      <c r="AA17" s="269"/>
      <c r="AB17" s="269"/>
      <c r="AC17" s="270"/>
      <c r="AD17" s="266"/>
      <c r="AE17" s="269" t="str">
        <f>'三菜'!F44</f>
        <v>金針菇 　　　　　1Kg</v>
      </c>
      <c r="AF17" s="269"/>
      <c r="AG17" s="269"/>
      <c r="AH17" s="269"/>
      <c r="AI17" s="269"/>
      <c r="AJ17" s="27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2"/>
      <c r="B18" s="266"/>
      <c r="C18" s="285" t="str">
        <f>'三菜'!F9</f>
        <v>蒜末 　　　　　0.2Kg</v>
      </c>
      <c r="D18" s="287"/>
      <c r="E18" s="287"/>
      <c r="F18" s="287"/>
      <c r="G18" s="287"/>
      <c r="H18" s="288"/>
      <c r="I18" s="368"/>
      <c r="J18" s="285" t="str">
        <f>'三菜'!F18</f>
        <v>蒜末 　　　　　0.2Kg</v>
      </c>
      <c r="K18" s="287"/>
      <c r="L18" s="287"/>
      <c r="M18" s="287"/>
      <c r="N18" s="287"/>
      <c r="O18" s="288"/>
      <c r="P18" s="266"/>
      <c r="Q18" s="269">
        <f>'三菜'!F27</f>
        <v>0</v>
      </c>
      <c r="R18" s="269"/>
      <c r="S18" s="269"/>
      <c r="T18" s="269"/>
      <c r="U18" s="269"/>
      <c r="V18" s="270"/>
      <c r="W18" s="266"/>
      <c r="X18" s="269">
        <f>'三菜'!F36</f>
        <v>0</v>
      </c>
      <c r="Y18" s="269"/>
      <c r="Z18" s="269"/>
      <c r="AA18" s="269"/>
      <c r="AB18" s="269"/>
      <c r="AC18" s="270"/>
      <c r="AD18" s="266"/>
      <c r="AE18" s="269" t="str">
        <f>'三菜'!F45</f>
        <v>紅蘿蔔絲 　　　0.5Kg</v>
      </c>
      <c r="AF18" s="269"/>
      <c r="AG18" s="269"/>
      <c r="AH18" s="269"/>
      <c r="AI18" s="269"/>
      <c r="AJ18" s="27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2"/>
      <c r="B19" s="266"/>
      <c r="C19" s="285">
        <f>'三菜'!F10</f>
        <v>0</v>
      </c>
      <c r="D19" s="287"/>
      <c r="E19" s="287"/>
      <c r="F19" s="287"/>
      <c r="G19" s="287"/>
      <c r="H19" s="288"/>
      <c r="I19" s="368"/>
      <c r="J19" s="285">
        <f>'三菜'!F19</f>
        <v>0</v>
      </c>
      <c r="K19" s="287"/>
      <c r="L19" s="287"/>
      <c r="M19" s="287"/>
      <c r="N19" s="287"/>
      <c r="O19" s="288"/>
      <c r="P19" s="266"/>
      <c r="Q19" s="269">
        <f>'三菜'!F28</f>
        <v>0</v>
      </c>
      <c r="R19" s="269"/>
      <c r="S19" s="269"/>
      <c r="T19" s="269"/>
      <c r="U19" s="269"/>
      <c r="V19" s="270"/>
      <c r="W19" s="266"/>
      <c r="X19" s="269">
        <f>'三菜'!F37</f>
        <v>0</v>
      </c>
      <c r="Y19" s="269"/>
      <c r="Z19" s="269"/>
      <c r="AA19" s="269"/>
      <c r="AB19" s="269"/>
      <c r="AC19" s="270"/>
      <c r="AD19" s="266"/>
      <c r="AE19" s="269" t="str">
        <f>'三菜'!F46</f>
        <v>青蔥段 　　　　0.3Kg</v>
      </c>
      <c r="AF19" s="269"/>
      <c r="AG19" s="269"/>
      <c r="AH19" s="269"/>
      <c r="AI19" s="269"/>
      <c r="AJ19" s="27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2"/>
      <c r="B20" s="266"/>
      <c r="C20" s="285">
        <f>'三菜'!F11</f>
        <v>0</v>
      </c>
      <c r="D20" s="287"/>
      <c r="E20" s="287"/>
      <c r="F20" s="287"/>
      <c r="G20" s="287"/>
      <c r="H20" s="288"/>
      <c r="I20" s="368"/>
      <c r="J20" s="285">
        <f>'三菜'!F20</f>
        <v>0</v>
      </c>
      <c r="K20" s="287"/>
      <c r="L20" s="287"/>
      <c r="M20" s="287"/>
      <c r="N20" s="287"/>
      <c r="O20" s="288"/>
      <c r="P20" s="266"/>
      <c r="Q20" s="269">
        <f>'三菜'!F29</f>
        <v>0</v>
      </c>
      <c r="R20" s="269"/>
      <c r="S20" s="269"/>
      <c r="T20" s="269"/>
      <c r="U20" s="269"/>
      <c r="V20" s="270"/>
      <c r="W20" s="266"/>
      <c r="X20" s="269">
        <f>'三菜'!F38</f>
        <v>0</v>
      </c>
      <c r="Y20" s="269"/>
      <c r="Z20" s="269"/>
      <c r="AA20" s="269"/>
      <c r="AB20" s="269"/>
      <c r="AC20" s="270"/>
      <c r="AD20" s="266"/>
      <c r="AE20" s="269">
        <f>'三菜'!F47</f>
        <v>0</v>
      </c>
      <c r="AF20" s="269"/>
      <c r="AG20" s="269"/>
      <c r="AH20" s="269"/>
      <c r="AI20" s="269"/>
      <c r="AJ20" s="27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7"/>
      <c r="B21" s="267"/>
      <c r="C21" s="301">
        <f>'三菜'!F12</f>
        <v>0</v>
      </c>
      <c r="D21" s="302"/>
      <c r="E21" s="302"/>
      <c r="F21" s="302"/>
      <c r="G21" s="302"/>
      <c r="H21" s="303"/>
      <c r="I21" s="369"/>
      <c r="J21" s="301">
        <f>'三菜'!F21</f>
        <v>0</v>
      </c>
      <c r="K21" s="302"/>
      <c r="L21" s="302"/>
      <c r="M21" s="302"/>
      <c r="N21" s="302"/>
      <c r="O21" s="303"/>
      <c r="P21" s="267"/>
      <c r="Q21" s="269">
        <f>'三菜'!F30</f>
        <v>0</v>
      </c>
      <c r="R21" s="269"/>
      <c r="S21" s="269"/>
      <c r="T21" s="269"/>
      <c r="U21" s="269"/>
      <c r="V21" s="270"/>
      <c r="W21" s="267"/>
      <c r="X21" s="269">
        <f>'三菜'!F39</f>
        <v>0</v>
      </c>
      <c r="Y21" s="269"/>
      <c r="Z21" s="269"/>
      <c r="AA21" s="269"/>
      <c r="AB21" s="269"/>
      <c r="AC21" s="270"/>
      <c r="AD21" s="267"/>
      <c r="AE21" s="269">
        <f>'三菜'!F48</f>
        <v>0</v>
      </c>
      <c r="AF21" s="269"/>
      <c r="AG21" s="269"/>
      <c r="AH21" s="269"/>
      <c r="AI21" s="269"/>
      <c r="AJ21" s="27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1" t="s">
        <v>66</v>
      </c>
      <c r="B22" s="265" t="str">
        <f>TRIM('三菜'!G4)</f>
        <v>炒高麗菜</v>
      </c>
      <c r="C22" s="273" t="str">
        <f>'三菜'!G5</f>
        <v>高麗菜切 　　　　18Kg</v>
      </c>
      <c r="D22" s="273"/>
      <c r="E22" s="273"/>
      <c r="F22" s="273"/>
      <c r="G22" s="273"/>
      <c r="H22" s="280"/>
      <c r="I22" s="367" t="str">
        <f>TRIM('三菜'!G13)</f>
        <v>韭香銀芽</v>
      </c>
      <c r="J22" s="280" t="str">
        <f>'三菜'!G14</f>
        <v>豆芽菜 　　　　　17Kg</v>
      </c>
      <c r="K22" s="281"/>
      <c r="L22" s="281"/>
      <c r="M22" s="281"/>
      <c r="N22" s="281"/>
      <c r="O22" s="282"/>
      <c r="P22" s="265" t="e">
        <f>TRIM(三菜!#REF!)</f>
        <v>#REF!</v>
      </c>
      <c r="Q22" s="306" t="e">
        <f>三菜!#REF!</f>
        <v>#REF!</v>
      </c>
      <c r="R22" s="306"/>
      <c r="S22" s="306"/>
      <c r="T22" s="306"/>
      <c r="U22" s="306"/>
      <c r="V22" s="307"/>
      <c r="W22" s="265" t="str">
        <f>TRIM('三菜'!G31)</f>
        <v>炒蚵白菜</v>
      </c>
      <c r="X22" s="273" t="str">
        <f>'三菜'!G32</f>
        <v>蚵白菜切 　　　　18Kg</v>
      </c>
      <c r="Y22" s="273"/>
      <c r="Z22" s="273"/>
      <c r="AA22" s="273"/>
      <c r="AB22" s="273"/>
      <c r="AC22" s="274"/>
      <c r="AD22" s="265" t="str">
        <f>TRIM('三菜'!G40)</f>
        <v>炒油菜</v>
      </c>
      <c r="AE22" s="273" t="str">
        <f>'三菜'!G41</f>
        <v>油菜切段 　　　　18Kg</v>
      </c>
      <c r="AF22" s="273"/>
      <c r="AG22" s="273"/>
      <c r="AH22" s="273"/>
      <c r="AI22" s="273"/>
      <c r="AJ22" s="274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2"/>
      <c r="B23" s="266"/>
      <c r="C23" s="269" t="str">
        <f>'三菜'!G6</f>
        <v>紅蘿蔔絲 　　　　1Kg</v>
      </c>
      <c r="D23" s="269"/>
      <c r="E23" s="269"/>
      <c r="F23" s="269"/>
      <c r="G23" s="269"/>
      <c r="H23" s="285"/>
      <c r="I23" s="368"/>
      <c r="J23" s="285" t="str">
        <f>'三菜'!G15</f>
        <v>韭菜切段 　　　　1Kg</v>
      </c>
      <c r="K23" s="287"/>
      <c r="L23" s="287"/>
      <c r="M23" s="287"/>
      <c r="N23" s="287"/>
      <c r="O23" s="288"/>
      <c r="P23" s="266"/>
      <c r="Q23" s="304">
        <f>'三菜'!G24</f>
        <v>0</v>
      </c>
      <c r="R23" s="304"/>
      <c r="S23" s="304"/>
      <c r="T23" s="304"/>
      <c r="U23" s="304"/>
      <c r="V23" s="305"/>
      <c r="W23" s="266"/>
      <c r="X23" s="269" t="str">
        <f>'三菜'!G33</f>
        <v>薑絲 　　　　　0.2Kg</v>
      </c>
      <c r="Y23" s="269"/>
      <c r="Z23" s="269"/>
      <c r="AA23" s="269"/>
      <c r="AB23" s="269"/>
      <c r="AC23" s="270"/>
      <c r="AD23" s="266"/>
      <c r="AE23" s="269" t="str">
        <f>'三菜'!G42</f>
        <v>蒜末 　　　　　0.2Kg</v>
      </c>
      <c r="AF23" s="269"/>
      <c r="AG23" s="269"/>
      <c r="AH23" s="269"/>
      <c r="AI23" s="269"/>
      <c r="AJ23" s="27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2"/>
      <c r="B24" s="266"/>
      <c r="C24" s="269" t="str">
        <f>'三菜'!G7</f>
        <v>蒜末 　　　　　0.2Kg</v>
      </c>
      <c r="D24" s="269"/>
      <c r="E24" s="269"/>
      <c r="F24" s="269"/>
      <c r="G24" s="269"/>
      <c r="H24" s="285"/>
      <c r="I24" s="368"/>
      <c r="J24" s="285" t="str">
        <f>'三菜'!G16</f>
        <v>蒜末 　　　　　　0Kg</v>
      </c>
      <c r="K24" s="287"/>
      <c r="L24" s="287"/>
      <c r="M24" s="287"/>
      <c r="N24" s="287"/>
      <c r="O24" s="288"/>
      <c r="P24" s="266"/>
      <c r="Q24" s="304">
        <f>'三菜'!G25</f>
        <v>0</v>
      </c>
      <c r="R24" s="304"/>
      <c r="S24" s="304"/>
      <c r="T24" s="304"/>
      <c r="U24" s="304"/>
      <c r="V24" s="305"/>
      <c r="W24" s="266"/>
      <c r="X24" s="269">
        <f>'三菜'!G34</f>
        <v>0</v>
      </c>
      <c r="Y24" s="269"/>
      <c r="Z24" s="269"/>
      <c r="AA24" s="269"/>
      <c r="AB24" s="269"/>
      <c r="AC24" s="270"/>
      <c r="AD24" s="266"/>
      <c r="AE24" s="269">
        <f>'三菜'!G43</f>
        <v>0</v>
      </c>
      <c r="AF24" s="269"/>
      <c r="AG24" s="269"/>
      <c r="AH24" s="269"/>
      <c r="AI24" s="269"/>
      <c r="AJ24" s="27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2"/>
      <c r="B25" s="266"/>
      <c r="C25" s="269">
        <f>'三菜'!G8</f>
        <v>0</v>
      </c>
      <c r="D25" s="269"/>
      <c r="E25" s="269"/>
      <c r="F25" s="269"/>
      <c r="G25" s="269"/>
      <c r="H25" s="285"/>
      <c r="I25" s="368"/>
      <c r="J25" s="285">
        <f>'三菜'!G17</f>
        <v>0</v>
      </c>
      <c r="K25" s="287"/>
      <c r="L25" s="287"/>
      <c r="M25" s="287"/>
      <c r="N25" s="287"/>
      <c r="O25" s="288"/>
      <c r="P25" s="266"/>
      <c r="Q25" s="304">
        <f>'三菜'!G26</f>
        <v>0</v>
      </c>
      <c r="R25" s="304"/>
      <c r="S25" s="304"/>
      <c r="T25" s="304"/>
      <c r="U25" s="304"/>
      <c r="V25" s="305"/>
      <c r="W25" s="266"/>
      <c r="X25" s="269">
        <f>'三菜'!G35</f>
        <v>0</v>
      </c>
      <c r="Y25" s="269"/>
      <c r="Z25" s="269"/>
      <c r="AA25" s="269"/>
      <c r="AB25" s="269"/>
      <c r="AC25" s="270"/>
      <c r="AD25" s="266"/>
      <c r="AE25" s="269">
        <f>'三菜'!G44</f>
        <v>0</v>
      </c>
      <c r="AF25" s="269"/>
      <c r="AG25" s="269"/>
      <c r="AH25" s="269"/>
      <c r="AI25" s="269"/>
      <c r="AJ25" s="27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2"/>
      <c r="B26" s="266"/>
      <c r="C26" s="269">
        <f>'三菜'!G9</f>
        <v>0</v>
      </c>
      <c r="D26" s="269"/>
      <c r="E26" s="269"/>
      <c r="F26" s="269"/>
      <c r="G26" s="269"/>
      <c r="H26" s="285"/>
      <c r="I26" s="368"/>
      <c r="J26" s="285">
        <f>'三菜'!G18</f>
        <v>0</v>
      </c>
      <c r="K26" s="287"/>
      <c r="L26" s="287"/>
      <c r="M26" s="287"/>
      <c r="N26" s="287"/>
      <c r="O26" s="288"/>
      <c r="P26" s="266"/>
      <c r="Q26" s="304">
        <f>'三菜'!G27</f>
        <v>0</v>
      </c>
      <c r="R26" s="304"/>
      <c r="S26" s="304"/>
      <c r="T26" s="304"/>
      <c r="U26" s="304"/>
      <c r="V26" s="305"/>
      <c r="W26" s="266"/>
      <c r="X26" s="269">
        <f>'三菜'!G36</f>
        <v>0</v>
      </c>
      <c r="Y26" s="269"/>
      <c r="Z26" s="269"/>
      <c r="AA26" s="269"/>
      <c r="AB26" s="269"/>
      <c r="AC26" s="270"/>
      <c r="AD26" s="266"/>
      <c r="AE26" s="269">
        <f>'三菜'!G45</f>
        <v>0</v>
      </c>
      <c r="AF26" s="269"/>
      <c r="AG26" s="269"/>
      <c r="AH26" s="269"/>
      <c r="AI26" s="269"/>
      <c r="AJ26" s="27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7"/>
      <c r="B27" s="268"/>
      <c r="C27" s="269">
        <f>'三菜'!G12</f>
        <v>0</v>
      </c>
      <c r="D27" s="269"/>
      <c r="E27" s="269"/>
      <c r="F27" s="269"/>
      <c r="G27" s="269"/>
      <c r="H27" s="285"/>
      <c r="I27" s="369"/>
      <c r="J27" s="301">
        <f>'三菜'!G21</f>
        <v>0</v>
      </c>
      <c r="K27" s="302"/>
      <c r="L27" s="302"/>
      <c r="M27" s="302"/>
      <c r="N27" s="302"/>
      <c r="O27" s="303"/>
      <c r="P27" s="267"/>
      <c r="Q27" s="304">
        <f>'三菜'!G30</f>
        <v>0</v>
      </c>
      <c r="R27" s="304"/>
      <c r="S27" s="304"/>
      <c r="T27" s="304"/>
      <c r="U27" s="304"/>
      <c r="V27" s="305"/>
      <c r="W27" s="267"/>
      <c r="X27" s="269">
        <f>'三菜'!G39</f>
        <v>0</v>
      </c>
      <c r="Y27" s="269"/>
      <c r="Z27" s="269"/>
      <c r="AA27" s="269"/>
      <c r="AB27" s="269"/>
      <c r="AC27" s="270"/>
      <c r="AD27" s="267"/>
      <c r="AE27" s="269">
        <f>'三菜'!G48</f>
        <v>0</v>
      </c>
      <c r="AF27" s="269"/>
      <c r="AG27" s="269"/>
      <c r="AH27" s="269"/>
      <c r="AI27" s="269"/>
      <c r="AJ27" s="27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1" t="s">
        <v>67</v>
      </c>
      <c r="B28" s="265" t="str">
        <f>TRIM('三菜'!H4)</f>
        <v>青菜豆腐湯</v>
      </c>
      <c r="C28" s="273" t="str">
        <f>'三菜'!H5</f>
        <v>小白菜切 　　　3.5Kg</v>
      </c>
      <c r="D28" s="273"/>
      <c r="E28" s="273"/>
      <c r="F28" s="273"/>
      <c r="G28" s="273"/>
      <c r="H28" s="280"/>
      <c r="I28" s="367" t="str">
        <f>TRIM('三菜'!H13)</f>
        <v>雙蘿排骨湯</v>
      </c>
      <c r="J28" s="280" t="str">
        <f>'三菜'!H14</f>
        <v>白蘿蔔中丁 　　　7Kg</v>
      </c>
      <c r="K28" s="281"/>
      <c r="L28" s="281"/>
      <c r="M28" s="281"/>
      <c r="N28" s="281"/>
      <c r="O28" s="282"/>
      <c r="P28" s="265">
        <f>TRIM('三菜'!H22)</f>
      </c>
      <c r="Q28" s="273">
        <f>'三菜'!H23</f>
        <v>0</v>
      </c>
      <c r="R28" s="273"/>
      <c r="S28" s="273"/>
      <c r="T28" s="273"/>
      <c r="U28" s="273"/>
      <c r="V28" s="274"/>
      <c r="W28" s="265" t="str">
        <f>TRIM('三菜'!H31)</f>
        <v>豬血湯</v>
      </c>
      <c r="X28" s="273" t="str">
        <f>'三菜'!H32</f>
        <v>豬血 　　　　　　7Kg</v>
      </c>
      <c r="Y28" s="273"/>
      <c r="Z28" s="273"/>
      <c r="AA28" s="273"/>
      <c r="AB28" s="273"/>
      <c r="AC28" s="274"/>
      <c r="AD28" s="265" t="str">
        <f>TRIM('三菜'!H40)</f>
        <v>仙草甜蜜湯</v>
      </c>
      <c r="AE28" s="273" t="str">
        <f>'三菜'!H41</f>
        <v>仙草凍 　　　　26.5Kg</v>
      </c>
      <c r="AF28" s="273"/>
      <c r="AG28" s="273"/>
      <c r="AH28" s="273"/>
      <c r="AI28" s="273"/>
      <c r="AJ28" s="274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2"/>
      <c r="B29" s="266"/>
      <c r="C29" s="269" t="str">
        <f>'三菜'!H6</f>
        <v>粗豆腐切丁5.5k(榮)    2板</v>
      </c>
      <c r="D29" s="269"/>
      <c r="E29" s="269"/>
      <c r="F29" s="269"/>
      <c r="G29" s="269"/>
      <c r="H29" s="285"/>
      <c r="I29" s="368"/>
      <c r="J29" s="285" t="str">
        <f>'三菜'!H15</f>
        <v>中排骨 　　　　　3Kg</v>
      </c>
      <c r="K29" s="287"/>
      <c r="L29" s="287"/>
      <c r="M29" s="287"/>
      <c r="N29" s="287"/>
      <c r="O29" s="288"/>
      <c r="P29" s="266"/>
      <c r="Q29" s="278">
        <f>'三菜'!H24</f>
        <v>0</v>
      </c>
      <c r="R29" s="278"/>
      <c r="S29" s="278"/>
      <c r="T29" s="278"/>
      <c r="U29" s="278"/>
      <c r="V29" s="279"/>
      <c r="W29" s="266"/>
      <c r="X29" s="269" t="str">
        <f>'三菜'!H33</f>
        <v>酸菜絲 　　　　　3Kg</v>
      </c>
      <c r="Y29" s="269"/>
      <c r="Z29" s="269"/>
      <c r="AA29" s="269"/>
      <c r="AB29" s="269"/>
      <c r="AC29" s="270"/>
      <c r="AD29" s="266"/>
      <c r="AE29" s="269">
        <f>'三菜'!H42</f>
        <v>0</v>
      </c>
      <c r="AF29" s="269"/>
      <c r="AG29" s="269"/>
      <c r="AH29" s="269"/>
      <c r="AI29" s="269"/>
      <c r="AJ29" s="27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2"/>
      <c r="B30" s="266"/>
      <c r="C30" s="269" t="str">
        <f>'三菜'!H7</f>
        <v>雞骨 　　　　　　1Kg</v>
      </c>
      <c r="D30" s="269"/>
      <c r="E30" s="269"/>
      <c r="F30" s="269"/>
      <c r="G30" s="269"/>
      <c r="H30" s="285"/>
      <c r="I30" s="368"/>
      <c r="J30" s="285" t="str">
        <f>'三菜'!H16</f>
        <v>紅蘿蔔中丁 　　　1Kg</v>
      </c>
      <c r="K30" s="287"/>
      <c r="L30" s="287"/>
      <c r="M30" s="287"/>
      <c r="N30" s="287"/>
      <c r="O30" s="288"/>
      <c r="P30" s="266"/>
      <c r="Q30" s="269">
        <f>'三菜'!H25</f>
        <v>0</v>
      </c>
      <c r="R30" s="269"/>
      <c r="S30" s="269"/>
      <c r="T30" s="269"/>
      <c r="U30" s="269"/>
      <c r="V30" s="270"/>
      <c r="W30" s="266"/>
      <c r="X30" s="269" t="str">
        <f>'三菜'!H34</f>
        <v>雞骨 　　　　　1.5Kg</v>
      </c>
      <c r="Y30" s="269"/>
      <c r="Z30" s="269"/>
      <c r="AA30" s="269"/>
      <c r="AB30" s="269"/>
      <c r="AC30" s="270"/>
      <c r="AD30" s="266"/>
      <c r="AE30" s="269">
        <f>'三菜'!H43</f>
        <v>0</v>
      </c>
      <c r="AF30" s="269"/>
      <c r="AG30" s="269"/>
      <c r="AH30" s="269"/>
      <c r="AI30" s="269"/>
      <c r="AJ30" s="27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2"/>
      <c r="B31" s="266"/>
      <c r="C31" s="269" t="str">
        <f>'三菜'!H8</f>
        <v>青蔥珠 　　　　0.2Kg</v>
      </c>
      <c r="D31" s="269"/>
      <c r="E31" s="269"/>
      <c r="F31" s="269"/>
      <c r="G31" s="269"/>
      <c r="H31" s="285"/>
      <c r="I31" s="368"/>
      <c r="J31" s="285" t="str">
        <f>'三菜'!H17</f>
        <v>芹菜珠 　　　　0.2Kg</v>
      </c>
      <c r="K31" s="287"/>
      <c r="L31" s="287"/>
      <c r="M31" s="287"/>
      <c r="N31" s="287"/>
      <c r="O31" s="288"/>
      <c r="P31" s="266"/>
      <c r="Q31" s="276">
        <f>'三菜'!H26</f>
        <v>0</v>
      </c>
      <c r="R31" s="276"/>
      <c r="S31" s="276"/>
      <c r="T31" s="276"/>
      <c r="U31" s="276"/>
      <c r="V31" s="277"/>
      <c r="W31" s="266"/>
      <c r="X31" s="269" t="str">
        <f>'三菜'!H35</f>
        <v>韭菜切段 　　　　1Kg</v>
      </c>
      <c r="Y31" s="269"/>
      <c r="Z31" s="269"/>
      <c r="AA31" s="269"/>
      <c r="AB31" s="269"/>
      <c r="AC31" s="270"/>
      <c r="AD31" s="266"/>
      <c r="AE31" s="269">
        <f>'三菜'!H44</f>
        <v>0</v>
      </c>
      <c r="AF31" s="269"/>
      <c r="AG31" s="269"/>
      <c r="AH31" s="269"/>
      <c r="AI31" s="269"/>
      <c r="AJ31" s="27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2"/>
      <c r="B32" s="266"/>
      <c r="C32" s="269">
        <f>'三菜'!H9</f>
        <v>0</v>
      </c>
      <c r="D32" s="269"/>
      <c r="E32" s="269"/>
      <c r="F32" s="269"/>
      <c r="G32" s="269"/>
      <c r="H32" s="285"/>
      <c r="I32" s="368"/>
      <c r="J32" s="285">
        <f>'三菜'!H18</f>
        <v>0</v>
      </c>
      <c r="K32" s="287"/>
      <c r="L32" s="287"/>
      <c r="M32" s="287"/>
      <c r="N32" s="287"/>
      <c r="O32" s="288"/>
      <c r="P32" s="266"/>
      <c r="Q32" s="278">
        <f>'三菜'!H27</f>
        <v>0</v>
      </c>
      <c r="R32" s="278"/>
      <c r="S32" s="278"/>
      <c r="T32" s="278"/>
      <c r="U32" s="278"/>
      <c r="V32" s="279"/>
      <c r="W32" s="266"/>
      <c r="X32" s="269" t="str">
        <f>'三菜'!H36</f>
        <v>油蔥酥 　　　　0.3Kg</v>
      </c>
      <c r="Y32" s="269"/>
      <c r="Z32" s="269"/>
      <c r="AA32" s="269"/>
      <c r="AB32" s="269"/>
      <c r="AC32" s="270"/>
      <c r="AD32" s="266"/>
      <c r="AE32" s="269">
        <f>'三菜'!H45</f>
        <v>0</v>
      </c>
      <c r="AF32" s="269"/>
      <c r="AG32" s="269"/>
      <c r="AH32" s="269"/>
      <c r="AI32" s="269"/>
      <c r="AJ32" s="27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2"/>
      <c r="B33" s="266"/>
      <c r="C33" s="269">
        <f>'三菜'!H10</f>
        <v>0</v>
      </c>
      <c r="D33" s="269"/>
      <c r="E33" s="269"/>
      <c r="F33" s="269"/>
      <c r="G33" s="269"/>
      <c r="H33" s="285"/>
      <c r="I33" s="368"/>
      <c r="J33" s="285">
        <f>'三菜'!H19</f>
        <v>0</v>
      </c>
      <c r="K33" s="287"/>
      <c r="L33" s="287"/>
      <c r="M33" s="287"/>
      <c r="N33" s="287"/>
      <c r="O33" s="288"/>
      <c r="P33" s="266"/>
      <c r="Q33" s="269">
        <f>'三菜'!H28</f>
        <v>0</v>
      </c>
      <c r="R33" s="269"/>
      <c r="S33" s="269"/>
      <c r="T33" s="269"/>
      <c r="U33" s="269"/>
      <c r="V33" s="270"/>
      <c r="W33" s="266"/>
      <c r="X33" s="269">
        <f>'三菜'!H37</f>
        <v>0</v>
      </c>
      <c r="Y33" s="269"/>
      <c r="Z33" s="269"/>
      <c r="AA33" s="269"/>
      <c r="AB33" s="269"/>
      <c r="AC33" s="270"/>
      <c r="AD33" s="266"/>
      <c r="AE33" s="269">
        <f>'三菜'!H46</f>
        <v>0</v>
      </c>
      <c r="AF33" s="269"/>
      <c r="AG33" s="269"/>
      <c r="AH33" s="269"/>
      <c r="AI33" s="269"/>
      <c r="AJ33" s="27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2"/>
      <c r="B34" s="268"/>
      <c r="C34" s="271">
        <f>'三菜'!H12</f>
        <v>0</v>
      </c>
      <c r="D34" s="271"/>
      <c r="E34" s="271"/>
      <c r="F34" s="271"/>
      <c r="G34" s="271"/>
      <c r="H34" s="286"/>
      <c r="I34" s="369"/>
      <c r="J34" s="301">
        <f>'三菜'!H21</f>
        <v>0</v>
      </c>
      <c r="K34" s="302"/>
      <c r="L34" s="302"/>
      <c r="M34" s="302"/>
      <c r="N34" s="302"/>
      <c r="O34" s="303"/>
      <c r="P34" s="268"/>
      <c r="Q34" s="276">
        <f>'三菜'!H30</f>
        <v>0</v>
      </c>
      <c r="R34" s="276"/>
      <c r="S34" s="276"/>
      <c r="T34" s="276"/>
      <c r="U34" s="276"/>
      <c r="V34" s="277"/>
      <c r="W34" s="268"/>
      <c r="X34" s="271">
        <f>'三菜'!H39</f>
        <v>0</v>
      </c>
      <c r="Y34" s="271"/>
      <c r="Z34" s="271"/>
      <c r="AA34" s="271"/>
      <c r="AB34" s="271"/>
      <c r="AC34" s="272"/>
      <c r="AD34" s="268"/>
      <c r="AE34" s="271">
        <f>'三菜'!H48</f>
        <v>0</v>
      </c>
      <c r="AF34" s="271"/>
      <c r="AG34" s="271"/>
      <c r="AH34" s="271"/>
      <c r="AI34" s="271"/>
      <c r="AJ34" s="27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9" t="s">
        <v>68</v>
      </c>
      <c r="B35" s="290"/>
      <c r="C35" s="293">
        <f>'三菜'!I4</f>
        <v>0</v>
      </c>
      <c r="D35" s="294"/>
      <c r="E35" s="294"/>
      <c r="F35" s="294"/>
      <c r="G35" s="294"/>
      <c r="H35" s="295"/>
      <c r="I35" s="77"/>
      <c r="J35" s="294" t="str">
        <f>'三菜'!I13</f>
        <v>水果</v>
      </c>
      <c r="K35" s="294"/>
      <c r="L35" s="294"/>
      <c r="M35" s="294"/>
      <c r="N35" s="294"/>
      <c r="O35" s="295"/>
      <c r="P35" s="77"/>
      <c r="Q35" s="294">
        <f>'三菜'!I22</f>
        <v>0</v>
      </c>
      <c r="R35" s="294"/>
      <c r="S35" s="294"/>
      <c r="T35" s="294"/>
      <c r="U35" s="294"/>
      <c r="V35" s="295"/>
      <c r="W35" s="78"/>
      <c r="X35" s="308" t="str">
        <f>'三菜'!I31</f>
        <v>水果</v>
      </c>
      <c r="Y35" s="308"/>
      <c r="Z35" s="308"/>
      <c r="AA35" s="308"/>
      <c r="AB35" s="308"/>
      <c r="AC35" s="309"/>
      <c r="AD35" s="78"/>
      <c r="AE35" s="294">
        <f>'三菜'!I40</f>
        <v>0</v>
      </c>
      <c r="AF35" s="294"/>
      <c r="AG35" s="294"/>
      <c r="AH35" s="294"/>
      <c r="AI35" s="294"/>
      <c r="AJ35" s="295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54" t="s">
        <v>69</v>
      </c>
      <c r="B36" s="356" t="s">
        <v>70</v>
      </c>
      <c r="C36" s="357"/>
      <c r="D36" s="358"/>
      <c r="E36" s="134" t="s">
        <v>71</v>
      </c>
      <c r="F36" s="134" t="s">
        <v>72</v>
      </c>
      <c r="G36" s="135" t="s">
        <v>73</v>
      </c>
      <c r="H36" s="136" t="s">
        <v>74</v>
      </c>
      <c r="I36" s="362" t="s">
        <v>70</v>
      </c>
      <c r="J36" s="363"/>
      <c r="K36" s="364"/>
      <c r="L36" s="137" t="s">
        <v>71</v>
      </c>
      <c r="M36" s="137" t="s">
        <v>72</v>
      </c>
      <c r="N36" s="138" t="s">
        <v>73</v>
      </c>
      <c r="O36" s="139" t="s">
        <v>74</v>
      </c>
      <c r="P36" s="362" t="s">
        <v>70</v>
      </c>
      <c r="Q36" s="363"/>
      <c r="R36" s="364"/>
      <c r="S36" s="137" t="s">
        <v>71</v>
      </c>
      <c r="T36" s="137" t="s">
        <v>72</v>
      </c>
      <c r="U36" s="138" t="s">
        <v>73</v>
      </c>
      <c r="V36" s="139" t="s">
        <v>74</v>
      </c>
      <c r="W36" s="346" t="s">
        <v>70</v>
      </c>
      <c r="X36" s="347"/>
      <c r="Y36" s="348"/>
      <c r="Z36" s="137" t="s">
        <v>71</v>
      </c>
      <c r="AA36" s="137" t="s">
        <v>72</v>
      </c>
      <c r="AB36" s="138" t="s">
        <v>73</v>
      </c>
      <c r="AC36" s="139" t="s">
        <v>74</v>
      </c>
      <c r="AD36" s="346" t="s">
        <v>70</v>
      </c>
      <c r="AE36" s="347"/>
      <c r="AF36" s="348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355"/>
      <c r="B37" s="359"/>
      <c r="C37" s="360"/>
      <c r="D37" s="361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5">
        <f>E37*4+F37*9+G37*4</f>
        <v>0</v>
      </c>
      <c r="I37" s="343"/>
      <c r="J37" s="349"/>
      <c r="K37" s="350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35">
        <f>L37*4+M37*9+N37*4</f>
        <v>0</v>
      </c>
      <c r="P37" s="343"/>
      <c r="Q37" s="349"/>
      <c r="R37" s="350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35">
        <f>S37*4+T37*9+U37*4</f>
        <v>0</v>
      </c>
      <c r="W37" s="343"/>
      <c r="X37" s="349"/>
      <c r="Y37" s="350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35">
        <f>Z37*4+AA37*9+AB37*4</f>
        <v>0</v>
      </c>
      <c r="AD37" s="343"/>
      <c r="AE37" s="349"/>
      <c r="AF37" s="350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35">
        <f>AG37*4+AH37*9+AI37*4</f>
        <v>0</v>
      </c>
    </row>
    <row r="38" spans="1:36" s="146" customFormat="1" ht="15.75" customHeight="1">
      <c r="A38" s="355"/>
      <c r="B38" s="337" t="s">
        <v>75</v>
      </c>
      <c r="C38" s="338"/>
      <c r="D38" s="339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6"/>
      <c r="I38" s="340" t="s">
        <v>75</v>
      </c>
      <c r="J38" s="341"/>
      <c r="K38" s="342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36"/>
      <c r="P38" s="343" t="s">
        <v>75</v>
      </c>
      <c r="Q38" s="344"/>
      <c r="R38" s="345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36"/>
      <c r="W38" s="343" t="s">
        <v>75</v>
      </c>
      <c r="X38" s="344"/>
      <c r="Y38" s="345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36"/>
      <c r="AD38" s="343" t="s">
        <v>75</v>
      </c>
      <c r="AE38" s="344"/>
      <c r="AF38" s="345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36"/>
    </row>
    <row r="39" spans="1:36" s="141" customFormat="1" ht="23.25" customHeight="1">
      <c r="A39" s="355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355"/>
      <c r="B40" s="179" t="s">
        <v>93</v>
      </c>
      <c r="C40" s="157"/>
      <c r="D40" s="158"/>
      <c r="E40" s="158"/>
      <c r="F40" s="158"/>
      <c r="G40" s="159"/>
      <c r="H40" s="160">
        <f>H37</f>
        <v>0</v>
      </c>
      <c r="I40" s="184" t="s">
        <v>82</v>
      </c>
      <c r="J40" s="161"/>
      <c r="K40" s="162"/>
      <c r="L40" s="162"/>
      <c r="M40" s="162"/>
      <c r="N40" s="162"/>
      <c r="O40" s="163">
        <f>O37</f>
        <v>0</v>
      </c>
      <c r="P40" s="184" t="s">
        <v>82</v>
      </c>
      <c r="Q40" s="161"/>
      <c r="R40" s="162"/>
      <c r="S40" s="162"/>
      <c r="T40" s="162"/>
      <c r="U40" s="162"/>
      <c r="V40" s="163">
        <f>V37</f>
        <v>0</v>
      </c>
      <c r="W40" s="184" t="s">
        <v>82</v>
      </c>
      <c r="X40" s="161"/>
      <c r="Y40" s="162"/>
      <c r="Z40" s="162"/>
      <c r="AA40" s="162"/>
      <c r="AB40" s="162"/>
      <c r="AC40" s="163">
        <f>AC37</f>
        <v>0</v>
      </c>
      <c r="AD40" s="184" t="s">
        <v>82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51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352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</sheetData>
  <sheetProtection/>
  <mergeCells count="224">
    <mergeCell ref="Q5:S5"/>
    <mergeCell ref="AE4:AJ4"/>
    <mergeCell ref="T5:V5"/>
    <mergeCell ref="X5:Z5"/>
    <mergeCell ref="AA5:AC5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AE33:AJ33"/>
    <mergeCell ref="AE34:AJ34"/>
    <mergeCell ref="AE20:AJ20"/>
    <mergeCell ref="AE26:AJ26"/>
    <mergeCell ref="AE27:AJ27"/>
    <mergeCell ref="AE22:AJ22"/>
    <mergeCell ref="F3:H3"/>
    <mergeCell ref="C3:E3"/>
    <mergeCell ref="Q3:S3"/>
    <mergeCell ref="T3:V3"/>
    <mergeCell ref="J3:L3"/>
    <mergeCell ref="M3:O3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AD22:AD27"/>
    <mergeCell ref="AD28:AD34"/>
    <mergeCell ref="AD6:AD13"/>
    <mergeCell ref="X6:AC6"/>
    <mergeCell ref="X7:AC7"/>
    <mergeCell ref="X8:AC8"/>
    <mergeCell ref="X9:AC9"/>
    <mergeCell ref="X10:AC10"/>
    <mergeCell ref="X11:AC11"/>
    <mergeCell ref="X12:AC12"/>
    <mergeCell ref="X13:AC13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0:O10"/>
    <mergeCell ref="J11:O11"/>
    <mergeCell ref="I6:I13"/>
    <mergeCell ref="J6:O6"/>
    <mergeCell ref="J7:O7"/>
    <mergeCell ref="J8:O8"/>
    <mergeCell ref="J12:O12"/>
    <mergeCell ref="J16:O16"/>
    <mergeCell ref="C25:H25"/>
    <mergeCell ref="C26:H26"/>
    <mergeCell ref="C27:H27"/>
    <mergeCell ref="I22:I27"/>
    <mergeCell ref="J26:O26"/>
    <mergeCell ref="J27:O27"/>
    <mergeCell ref="J22:O22"/>
    <mergeCell ref="J23:O23"/>
    <mergeCell ref="J24:O24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A22:A27"/>
    <mergeCell ref="B22:B27"/>
    <mergeCell ref="A14:A21"/>
    <mergeCell ref="B14:B21"/>
    <mergeCell ref="C11:H11"/>
    <mergeCell ref="C13:H13"/>
    <mergeCell ref="C7:H7"/>
    <mergeCell ref="C8:H8"/>
    <mergeCell ref="C9:H9"/>
    <mergeCell ref="C10:H10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AE21:AJ21"/>
    <mergeCell ref="X22:AC22"/>
    <mergeCell ref="X23:AC23"/>
    <mergeCell ref="X24:AC24"/>
    <mergeCell ref="AE23:AJ23"/>
    <mergeCell ref="AE24:AJ24"/>
    <mergeCell ref="J35:O35"/>
    <mergeCell ref="J34:O34"/>
    <mergeCell ref="I28:I34"/>
    <mergeCell ref="J32:O32"/>
    <mergeCell ref="J33:O33"/>
    <mergeCell ref="J28:O28"/>
    <mergeCell ref="AE29:AJ29"/>
    <mergeCell ref="AE30:AJ30"/>
    <mergeCell ref="C31:H31"/>
    <mergeCell ref="X31:AC31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Q16:V16"/>
    <mergeCell ref="Q18:V18"/>
    <mergeCell ref="X15:AC15"/>
    <mergeCell ref="X16:AC16"/>
    <mergeCell ref="X17:AC17"/>
    <mergeCell ref="Q24:V24"/>
    <mergeCell ref="Q22:V22"/>
    <mergeCell ref="Q21:V21"/>
    <mergeCell ref="Q23:V2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55" t="str">
        <f>'三菜'!B1</f>
        <v>嘉義縣灣內國小 102學年度第2學期第18週午餐食譜設計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258"/>
      <c r="B3" s="215" t="str">
        <f>TRIM('三菜'!B4)</f>
        <v>6</v>
      </c>
      <c r="C3" s="185" t="s">
        <v>9</v>
      </c>
      <c r="D3" s="185" t="str">
        <f>TRIM('三菜'!B6)</f>
        <v>9</v>
      </c>
      <c r="E3" s="185" t="s">
        <v>119</v>
      </c>
      <c r="F3" s="384" t="str">
        <f>TRIM('三菜'!B8)</f>
        <v>星期一</v>
      </c>
      <c r="G3" s="385"/>
      <c r="H3" s="215" t="str">
        <f>TRIM('三菜'!B13)</f>
        <v>6</v>
      </c>
      <c r="I3" s="185" t="s">
        <v>9</v>
      </c>
      <c r="J3" s="185" t="str">
        <f>TRIM('三菜'!B15)</f>
        <v>10</v>
      </c>
      <c r="K3" s="185" t="s">
        <v>119</v>
      </c>
      <c r="L3" s="384" t="str">
        <f>TRIM('三菜'!B17)</f>
        <v>星期二</v>
      </c>
      <c r="M3" s="385"/>
      <c r="N3" s="215" t="str">
        <f>TRIM('三菜'!B22)</f>
        <v>6</v>
      </c>
      <c r="O3" s="185" t="s">
        <v>9</v>
      </c>
      <c r="P3" s="185" t="str">
        <f>TRIM('三菜'!B24)</f>
        <v>11</v>
      </c>
      <c r="Q3" s="185" t="s">
        <v>119</v>
      </c>
      <c r="R3" s="384" t="str">
        <f>TRIM('三菜'!B26)</f>
        <v>星期三</v>
      </c>
      <c r="S3" s="385"/>
      <c r="T3" s="215" t="str">
        <f>TRIM('三菜'!B31)</f>
        <v>6</v>
      </c>
      <c r="U3" s="185" t="s">
        <v>9</v>
      </c>
      <c r="V3" s="185" t="str">
        <f>TRIM('三菜'!B33)</f>
        <v>12</v>
      </c>
      <c r="W3" s="185" t="s">
        <v>119</v>
      </c>
      <c r="X3" s="384" t="str">
        <f>TRIM('三菜'!B35)</f>
        <v>星期四</v>
      </c>
      <c r="Y3" s="385"/>
      <c r="Z3" s="215" t="str">
        <f>TRIM('三菜'!B40)</f>
        <v>6</v>
      </c>
      <c r="AA3" s="185" t="s">
        <v>9</v>
      </c>
      <c r="AB3" s="185" t="str">
        <f>TRIM('三菜'!B42)</f>
        <v>13</v>
      </c>
      <c r="AC3" s="185" t="s">
        <v>119</v>
      </c>
      <c r="AD3" s="384" t="str">
        <f>TRIM('三菜'!B44)</f>
        <v>星期五</v>
      </c>
      <c r="AE3" s="38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259"/>
      <c r="B4" s="70" t="s">
        <v>27</v>
      </c>
      <c r="C4" s="331" t="str">
        <f>TRIM('三菜'!B12)</f>
        <v>223</v>
      </c>
      <c r="D4" s="219"/>
      <c r="E4" s="219"/>
      <c r="F4" s="253" t="s">
        <v>34</v>
      </c>
      <c r="G4" s="254"/>
      <c r="H4" s="70" t="s">
        <v>27</v>
      </c>
      <c r="I4" s="331" t="str">
        <f>TRIM('三菜'!B21)</f>
        <v>223</v>
      </c>
      <c r="J4" s="219"/>
      <c r="K4" s="219"/>
      <c r="L4" s="253" t="s">
        <v>34</v>
      </c>
      <c r="M4" s="254"/>
      <c r="N4" s="70" t="s">
        <v>27</v>
      </c>
      <c r="O4" s="331" t="str">
        <f>TRIM('三菜'!B30)</f>
        <v>223</v>
      </c>
      <c r="P4" s="219"/>
      <c r="Q4" s="219"/>
      <c r="R4" s="253" t="s">
        <v>34</v>
      </c>
      <c r="S4" s="254"/>
      <c r="T4" s="70" t="s">
        <v>27</v>
      </c>
      <c r="U4" s="331" t="str">
        <f>TRIM('三菜'!B39)</f>
        <v>223</v>
      </c>
      <c r="V4" s="219"/>
      <c r="W4" s="219"/>
      <c r="X4" s="253" t="s">
        <v>34</v>
      </c>
      <c r="Y4" s="254"/>
      <c r="Z4" s="70" t="s">
        <v>27</v>
      </c>
      <c r="AA4" s="331" t="str">
        <f>TRIM('三菜'!B48)</f>
        <v>223</v>
      </c>
      <c r="AB4" s="219"/>
      <c r="AC4" s="219"/>
      <c r="AD4" s="253" t="s">
        <v>34</v>
      </c>
      <c r="AE4" s="254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259"/>
      <c r="B5" s="71" t="s">
        <v>109</v>
      </c>
      <c r="C5" s="331">
        <f>TRIM('三菜'!D4)</f>
      </c>
      <c r="D5" s="219"/>
      <c r="E5" s="219"/>
      <c r="F5" s="219"/>
      <c r="G5" s="220"/>
      <c r="H5" s="71" t="s">
        <v>111</v>
      </c>
      <c r="I5" s="331">
        <f>TRIM('三菜'!D13)</f>
      </c>
      <c r="J5" s="219"/>
      <c r="K5" s="219"/>
      <c r="L5" s="219"/>
      <c r="M5" s="220"/>
      <c r="N5" s="71" t="s">
        <v>35</v>
      </c>
      <c r="O5" s="331">
        <f>TRIM('三菜'!D22)</f>
      </c>
      <c r="P5" s="219"/>
      <c r="Q5" s="219"/>
      <c r="R5" s="219"/>
      <c r="S5" s="220"/>
      <c r="T5" s="71" t="s">
        <v>114</v>
      </c>
      <c r="U5" s="331">
        <f>TRIM('三菜'!D31)</f>
      </c>
      <c r="V5" s="219"/>
      <c r="W5" s="219"/>
      <c r="X5" s="219"/>
      <c r="Y5" s="220"/>
      <c r="Z5" s="71" t="s">
        <v>116</v>
      </c>
      <c r="AA5" s="331">
        <f>TRIM('三菜'!D40)</f>
      </c>
      <c r="AB5" s="219"/>
      <c r="AC5" s="219"/>
      <c r="AD5" s="219"/>
      <c r="AE5" s="220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260"/>
      <c r="B6" s="201" t="s">
        <v>110</v>
      </c>
      <c r="C6" s="328" t="s">
        <v>65</v>
      </c>
      <c r="D6" s="376"/>
      <c r="E6" s="329"/>
      <c r="F6" s="186" t="s">
        <v>16</v>
      </c>
      <c r="G6" s="79" t="s">
        <v>103</v>
      </c>
      <c r="H6" s="201" t="s">
        <v>112</v>
      </c>
      <c r="I6" s="328" t="s">
        <v>65</v>
      </c>
      <c r="J6" s="376"/>
      <c r="K6" s="329"/>
      <c r="L6" s="186" t="s">
        <v>16</v>
      </c>
      <c r="M6" s="79" t="s">
        <v>103</v>
      </c>
      <c r="N6" s="201" t="s">
        <v>113</v>
      </c>
      <c r="O6" s="328" t="s">
        <v>65</v>
      </c>
      <c r="P6" s="376"/>
      <c r="Q6" s="329"/>
      <c r="R6" s="186" t="s">
        <v>16</v>
      </c>
      <c r="S6" s="79" t="s">
        <v>103</v>
      </c>
      <c r="T6" s="201" t="s">
        <v>115</v>
      </c>
      <c r="U6" s="328" t="s">
        <v>65</v>
      </c>
      <c r="V6" s="376"/>
      <c r="W6" s="329"/>
      <c r="X6" s="186" t="s">
        <v>16</v>
      </c>
      <c r="Y6" s="79" t="s">
        <v>103</v>
      </c>
      <c r="Z6" s="201" t="s">
        <v>117</v>
      </c>
      <c r="AA6" s="328" t="s">
        <v>65</v>
      </c>
      <c r="AB6" s="376"/>
      <c r="AC6" s="329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92" t="s">
        <v>3</v>
      </c>
      <c r="B7" s="371" t="str">
        <f>TRIM('三菜'!E4)</f>
        <v>雞肉魯米血</v>
      </c>
      <c r="C7" s="280" t="str">
        <f>'三菜'!E5</f>
        <v>雞腿丁CAS 　　　18Kg</v>
      </c>
      <c r="D7" s="281"/>
      <c r="E7" s="327"/>
      <c r="F7" s="118"/>
      <c r="G7" s="205" t="s">
        <v>120</v>
      </c>
      <c r="H7" s="371" t="str">
        <f>TRIM('三菜'!E13)</f>
        <v>黑胡椒玉米肉末</v>
      </c>
      <c r="I7" s="280" t="str">
        <f>'三菜'!E14</f>
        <v>絞肉 　　　　　12.5Kg</v>
      </c>
      <c r="J7" s="281"/>
      <c r="K7" s="327"/>
      <c r="L7" s="118"/>
      <c r="M7" s="205" t="s">
        <v>120</v>
      </c>
      <c r="N7" s="371" t="str">
        <f>TRIM('三菜'!E22)</f>
        <v>家常味鹹肉粥</v>
      </c>
      <c r="O7" s="280" t="str">
        <f>'三菜'!E23</f>
        <v>高麗菜切片        10.5Kg </v>
      </c>
      <c r="P7" s="281"/>
      <c r="Q7" s="327"/>
      <c r="R7" s="118"/>
      <c r="S7" s="205" t="s">
        <v>120</v>
      </c>
      <c r="T7" s="371" t="str">
        <f>TRIM('三菜'!E31)</f>
        <v>鹽酥柳葉魚</v>
      </c>
      <c r="U7" s="280" t="str">
        <f>'三菜'!E32</f>
        <v>柳葉魚(裹粉) 　470尾</v>
      </c>
      <c r="V7" s="281"/>
      <c r="W7" s="327"/>
      <c r="X7" s="118"/>
      <c r="Y7" s="205" t="s">
        <v>120</v>
      </c>
      <c r="Z7" s="371" t="str">
        <f>TRIM('三菜'!E40)</f>
        <v>蠔油洋菇黃金腐</v>
      </c>
      <c r="AA7" s="280" t="str">
        <f>'三菜'!E41</f>
        <v>海帶結 　　　　　7Kg</v>
      </c>
      <c r="AB7" s="281"/>
      <c r="AC7" s="327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92"/>
      <c r="B8" s="372"/>
      <c r="C8" s="285" t="str">
        <f>'三菜'!E6</f>
        <v>米血丁 　　　　　5Kg</v>
      </c>
      <c r="D8" s="287"/>
      <c r="E8" s="315"/>
      <c r="F8" s="106"/>
      <c r="G8" s="205" t="s">
        <v>120</v>
      </c>
      <c r="H8" s="372"/>
      <c r="I8" s="285" t="str">
        <f>'三菜'!E15</f>
        <v>洋蔥小丁 　　　　5Kg</v>
      </c>
      <c r="J8" s="287"/>
      <c r="K8" s="315"/>
      <c r="L8" s="106"/>
      <c r="M8" s="205" t="s">
        <v>120</v>
      </c>
      <c r="N8" s="372"/>
      <c r="O8" s="285" t="str">
        <f>'三菜'!E24</f>
        <v>肉絲-溫 　　　　　5Kg</v>
      </c>
      <c r="P8" s="287"/>
      <c r="Q8" s="315"/>
      <c r="R8" s="106"/>
      <c r="S8" s="205" t="s">
        <v>120</v>
      </c>
      <c r="T8" s="372"/>
      <c r="U8" s="285">
        <f>'三菜'!E33</f>
        <v>0</v>
      </c>
      <c r="V8" s="287"/>
      <c r="W8" s="315"/>
      <c r="X8" s="106"/>
      <c r="Y8" s="205" t="s">
        <v>120</v>
      </c>
      <c r="Z8" s="372"/>
      <c r="AA8" s="285" t="str">
        <f>'三菜'!E42</f>
        <v>油豆腐丁 　　　6.5Kg</v>
      </c>
      <c r="AB8" s="287"/>
      <c r="AC8" s="315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92"/>
      <c r="B9" s="372"/>
      <c r="C9" s="285" t="str">
        <f>'三菜'!E7</f>
        <v>薑片 　　　　　0.2Kg</v>
      </c>
      <c r="D9" s="287"/>
      <c r="E9" s="315"/>
      <c r="F9" s="106"/>
      <c r="G9" s="205" t="s">
        <v>120</v>
      </c>
      <c r="H9" s="372"/>
      <c r="I9" s="285" t="str">
        <f>'三菜'!E16</f>
        <v>玉米粒 　　　　4.5Kg</v>
      </c>
      <c r="J9" s="287"/>
      <c r="K9" s="315"/>
      <c r="L9" s="106"/>
      <c r="M9" s="205" t="s">
        <v>120</v>
      </c>
      <c r="N9" s="372"/>
      <c r="O9" s="285" t="str">
        <f>'三菜'!E25</f>
        <v>玉米粒 　　　　4.5Kg</v>
      </c>
      <c r="P9" s="287"/>
      <c r="Q9" s="315"/>
      <c r="R9" s="106"/>
      <c r="S9" s="205" t="s">
        <v>120</v>
      </c>
      <c r="T9" s="372"/>
      <c r="U9" s="285">
        <f>'三菜'!E34</f>
        <v>0</v>
      </c>
      <c r="V9" s="287"/>
      <c r="W9" s="315"/>
      <c r="X9" s="106"/>
      <c r="Y9" s="205" t="s">
        <v>120</v>
      </c>
      <c r="Z9" s="372"/>
      <c r="AA9" s="285" t="str">
        <f>'三菜'!E43</f>
        <v>紅蘿蔔片 　　　　2Kg</v>
      </c>
      <c r="AB9" s="287"/>
      <c r="AC9" s="315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92"/>
      <c r="B10" s="372"/>
      <c r="C10" s="285">
        <f>'三菜'!E8</f>
        <v>0</v>
      </c>
      <c r="D10" s="287"/>
      <c r="E10" s="315"/>
      <c r="F10" s="118"/>
      <c r="G10" s="205" t="s">
        <v>120</v>
      </c>
      <c r="H10" s="372"/>
      <c r="I10" s="285" t="str">
        <f>'三菜'!E17</f>
        <v>黑胡椒粒KG 　　0.1Kg</v>
      </c>
      <c r="J10" s="287"/>
      <c r="K10" s="315"/>
      <c r="L10" s="118"/>
      <c r="M10" s="205" t="s">
        <v>120</v>
      </c>
      <c r="N10" s="372"/>
      <c r="O10" s="285" t="str">
        <f>'三菜'!E26</f>
        <v>紅蘿蔔小丁 　　1.5Kg</v>
      </c>
      <c r="P10" s="287"/>
      <c r="Q10" s="315"/>
      <c r="R10" s="118"/>
      <c r="S10" s="205" t="s">
        <v>120</v>
      </c>
      <c r="T10" s="372"/>
      <c r="U10" s="285">
        <f>'三菜'!E35</f>
        <v>0</v>
      </c>
      <c r="V10" s="287"/>
      <c r="W10" s="315"/>
      <c r="X10" s="118"/>
      <c r="Y10" s="205" t="s">
        <v>120</v>
      </c>
      <c r="Z10" s="372"/>
      <c r="AA10" s="285" t="str">
        <f>'三菜'!E44</f>
        <v>杏鮑菇片 　　　1.5Kg</v>
      </c>
      <c r="AB10" s="287"/>
      <c r="AC10" s="315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92"/>
      <c r="B11" s="372"/>
      <c r="C11" s="285">
        <f>'三菜'!E9</f>
        <v>0</v>
      </c>
      <c r="D11" s="287"/>
      <c r="E11" s="315"/>
      <c r="F11" s="106"/>
      <c r="G11" s="205" t="s">
        <v>120</v>
      </c>
      <c r="H11" s="372"/>
      <c r="I11" s="285">
        <f>'三菜'!E18</f>
        <v>0</v>
      </c>
      <c r="J11" s="287"/>
      <c r="K11" s="315"/>
      <c r="L11" s="106"/>
      <c r="M11" s="205" t="s">
        <v>120</v>
      </c>
      <c r="N11" s="372"/>
      <c r="O11" s="285" t="str">
        <f>'三菜'!E27</f>
        <v>菜脯碎 　　　　1.5Kg</v>
      </c>
      <c r="P11" s="287"/>
      <c r="Q11" s="315"/>
      <c r="R11" s="106"/>
      <c r="S11" s="205" t="s">
        <v>120</v>
      </c>
      <c r="T11" s="372"/>
      <c r="U11" s="285">
        <f>'三菜'!E36</f>
        <v>0</v>
      </c>
      <c r="V11" s="287"/>
      <c r="W11" s="315"/>
      <c r="X11" s="106"/>
      <c r="Y11" s="205" t="s">
        <v>120</v>
      </c>
      <c r="Z11" s="372"/>
      <c r="AA11" s="285" t="str">
        <f>'三菜'!E45</f>
        <v>青蔥段 　　　　0.2Kg</v>
      </c>
      <c r="AB11" s="287"/>
      <c r="AC11" s="315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92"/>
      <c r="B12" s="372"/>
      <c r="C12" s="285">
        <f>'三菜'!E10</f>
        <v>0</v>
      </c>
      <c r="D12" s="287"/>
      <c r="E12" s="315"/>
      <c r="F12" s="106"/>
      <c r="G12" s="205" t="s">
        <v>120</v>
      </c>
      <c r="H12" s="372"/>
      <c r="I12" s="285">
        <f>'三菜'!E19</f>
        <v>0</v>
      </c>
      <c r="J12" s="287"/>
      <c r="K12" s="315"/>
      <c r="L12" s="106"/>
      <c r="M12" s="205" t="s">
        <v>120</v>
      </c>
      <c r="N12" s="372"/>
      <c r="O12" s="285" t="str">
        <f>'三菜'!E28</f>
        <v>芹菜珠 　　　　0.7Kg</v>
      </c>
      <c r="P12" s="287"/>
      <c r="Q12" s="315"/>
      <c r="R12" s="106"/>
      <c r="S12" s="205" t="s">
        <v>120</v>
      </c>
      <c r="T12" s="372"/>
      <c r="U12" s="285">
        <f>'三菜'!E37</f>
        <v>0</v>
      </c>
      <c r="V12" s="287"/>
      <c r="W12" s="315"/>
      <c r="X12" s="106"/>
      <c r="Y12" s="205" t="s">
        <v>120</v>
      </c>
      <c r="Z12" s="372"/>
      <c r="AA12" s="285" t="str">
        <f>'三菜'!E46</f>
        <v>素蠔油(5k) 　　　自備</v>
      </c>
      <c r="AB12" s="287"/>
      <c r="AC12" s="315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92"/>
      <c r="B13" s="372"/>
      <c r="C13" s="285">
        <f>'三菜'!E11</f>
        <v>0</v>
      </c>
      <c r="D13" s="287"/>
      <c r="E13" s="315"/>
      <c r="F13" s="118"/>
      <c r="G13" s="205">
        <f>E13*F13</f>
        <v>0</v>
      </c>
      <c r="H13" s="372"/>
      <c r="I13" s="285">
        <f>'三菜'!E20</f>
        <v>0</v>
      </c>
      <c r="J13" s="287"/>
      <c r="K13" s="315"/>
      <c r="L13" s="118"/>
      <c r="M13" s="205">
        <f>K13*L13</f>
        <v>0</v>
      </c>
      <c r="N13" s="372"/>
      <c r="O13" s="285" t="str">
        <f>'三菜'!F23</f>
        <v>油蔥酥 　　　　0.3Kg</v>
      </c>
      <c r="P13" s="287"/>
      <c r="Q13" s="315"/>
      <c r="R13" s="118"/>
      <c r="S13" s="205">
        <f>Q13*R13</f>
        <v>0</v>
      </c>
      <c r="T13" s="372"/>
      <c r="U13" s="285">
        <f>'三菜'!E38</f>
        <v>0</v>
      </c>
      <c r="V13" s="287"/>
      <c r="W13" s="315"/>
      <c r="X13" s="118"/>
      <c r="Y13" s="205">
        <f>W13*X13</f>
        <v>0</v>
      </c>
      <c r="Z13" s="372"/>
      <c r="AA13" s="285">
        <f>'三菜'!E47</f>
        <v>0</v>
      </c>
      <c r="AB13" s="287"/>
      <c r="AC13" s="315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97"/>
      <c r="B14" s="373"/>
      <c r="C14" s="301">
        <f>'三菜'!E12</f>
        <v>0</v>
      </c>
      <c r="D14" s="302"/>
      <c r="E14" s="316"/>
      <c r="F14" s="103"/>
      <c r="G14" s="206">
        <f>E14*F14</f>
        <v>0</v>
      </c>
      <c r="H14" s="373"/>
      <c r="I14" s="301">
        <f>'三菜'!E21</f>
        <v>0</v>
      </c>
      <c r="J14" s="302"/>
      <c r="K14" s="316"/>
      <c r="L14" s="103"/>
      <c r="M14" s="206">
        <f>K14*L14</f>
        <v>0</v>
      </c>
      <c r="N14" s="373"/>
      <c r="O14" s="301" t="str">
        <f>'三菜'!F24</f>
        <v>青蔥珠 　　　　0.2Kg</v>
      </c>
      <c r="P14" s="302"/>
      <c r="Q14" s="316"/>
      <c r="R14" s="103"/>
      <c r="S14" s="206">
        <f>Q14*R14</f>
        <v>0</v>
      </c>
      <c r="T14" s="373"/>
      <c r="U14" s="301">
        <f>'三菜'!E39</f>
        <v>0</v>
      </c>
      <c r="V14" s="302"/>
      <c r="W14" s="316"/>
      <c r="X14" s="103"/>
      <c r="Y14" s="206">
        <f>W14*X14</f>
        <v>0</v>
      </c>
      <c r="Z14" s="373"/>
      <c r="AA14" s="301">
        <f>'三菜'!E48</f>
        <v>0</v>
      </c>
      <c r="AB14" s="302"/>
      <c r="AC14" s="316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91" t="s">
        <v>4</v>
      </c>
      <c r="B15" s="374" t="str">
        <f>TRIM('三菜'!F4)</f>
        <v>鮮菇扒鴿蛋</v>
      </c>
      <c r="C15" s="280" t="str">
        <f>'三菜'!F5</f>
        <v>刺瓜中丁 　　　　14Kg</v>
      </c>
      <c r="D15" s="281"/>
      <c r="E15" s="327"/>
      <c r="F15" s="104"/>
      <c r="G15" s="207" t="s">
        <v>120</v>
      </c>
      <c r="H15" s="374" t="str">
        <f>TRIM('三菜'!F13)</f>
        <v>筍香干片</v>
      </c>
      <c r="I15" s="280" t="str">
        <f>'三菜'!F14</f>
        <v>鮮筍片 　　　　　8Kg</v>
      </c>
      <c r="J15" s="281"/>
      <c r="K15" s="327"/>
      <c r="L15" s="104"/>
      <c r="M15" s="207" t="s">
        <v>120</v>
      </c>
      <c r="N15" s="374" t="str">
        <f>TRIM('三菜'!G22)</f>
        <v>大銀絲卷</v>
      </c>
      <c r="O15" s="280" t="str">
        <f>'三菜'!G23</f>
        <v>銀絲卷70g(欣榮   235個</v>
      </c>
      <c r="P15" s="281"/>
      <c r="Q15" s="327"/>
      <c r="R15" s="104"/>
      <c r="S15" s="207" t="s">
        <v>120</v>
      </c>
      <c r="T15" s="374" t="str">
        <f>TRIM('三菜'!F31)</f>
        <v>扁蒲炒肉絲</v>
      </c>
      <c r="U15" s="280" t="str">
        <f>'三菜'!F32</f>
        <v>扁蒲切片 　　　　15Kg</v>
      </c>
      <c r="V15" s="281"/>
      <c r="W15" s="327"/>
      <c r="X15" s="104"/>
      <c r="Y15" s="207" t="s">
        <v>120</v>
      </c>
      <c r="Z15" s="374" t="str">
        <f>TRIM('三菜'!F40)</f>
        <v>鮮菇滑絲</v>
      </c>
      <c r="AA15" s="280" t="str">
        <f>'三菜'!F41</f>
        <v>大白菜(切) 　　 　15Kg</v>
      </c>
      <c r="AB15" s="281"/>
      <c r="AC15" s="327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92"/>
      <c r="B16" s="372"/>
      <c r="C16" s="285" t="str">
        <f>'三菜'!F6</f>
        <v>鴿蛋 　　　　　2.5Kg</v>
      </c>
      <c r="D16" s="287"/>
      <c r="E16" s="315"/>
      <c r="F16" s="120"/>
      <c r="G16" s="205" t="s">
        <v>120</v>
      </c>
      <c r="H16" s="372"/>
      <c r="I16" s="285" t="str">
        <f>'三菜'!F15</f>
        <v>豆干片 　　　　6.5Kg</v>
      </c>
      <c r="J16" s="287"/>
      <c r="K16" s="315"/>
      <c r="L16" s="120"/>
      <c r="M16" s="205" t="s">
        <v>120</v>
      </c>
      <c r="N16" s="372"/>
      <c r="O16" s="285" t="e">
        <f>三菜!#REF!</f>
        <v>#REF!</v>
      </c>
      <c r="P16" s="287"/>
      <c r="Q16" s="315"/>
      <c r="R16" s="106"/>
      <c r="S16" s="205" t="s">
        <v>120</v>
      </c>
      <c r="T16" s="372"/>
      <c r="U16" s="285" t="str">
        <f>'三菜'!F33</f>
        <v>肉絲-溫 　　　　　3Kg</v>
      </c>
      <c r="V16" s="287"/>
      <c r="W16" s="315"/>
      <c r="X16" s="106"/>
      <c r="Y16" s="205" t="s">
        <v>120</v>
      </c>
      <c r="Z16" s="372"/>
      <c r="AA16" s="285" t="str">
        <f>'三菜'!F42</f>
        <v>蛋 　　　　　　　2Kg</v>
      </c>
      <c r="AB16" s="287"/>
      <c r="AC16" s="315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92"/>
      <c r="B17" s="372"/>
      <c r="C17" s="285" t="str">
        <f>'三菜'!F7</f>
        <v>木耳片 　　　　　1Kg</v>
      </c>
      <c r="D17" s="287"/>
      <c r="E17" s="315"/>
      <c r="F17" s="120"/>
      <c r="G17" s="205" t="s">
        <v>120</v>
      </c>
      <c r="H17" s="372"/>
      <c r="I17" s="285" t="str">
        <f>'三菜'!F16</f>
        <v>紅蘿蔔片 　　　　3Kg</v>
      </c>
      <c r="J17" s="287"/>
      <c r="K17" s="315"/>
      <c r="L17" s="120"/>
      <c r="M17" s="205" t="s">
        <v>120</v>
      </c>
      <c r="N17" s="372"/>
      <c r="O17" s="285" t="str">
        <f>'三菜'!F25</f>
        <v>乾香菇絲kg         0.2Kg</v>
      </c>
      <c r="P17" s="287"/>
      <c r="Q17" s="315"/>
      <c r="R17" s="106"/>
      <c r="S17" s="205" t="s">
        <v>120</v>
      </c>
      <c r="T17" s="372"/>
      <c r="U17" s="285" t="str">
        <f>'三菜'!F34</f>
        <v>紅蘿蔔片 　　　　1Kg</v>
      </c>
      <c r="V17" s="287"/>
      <c r="W17" s="315"/>
      <c r="X17" s="106"/>
      <c r="Y17" s="205" t="s">
        <v>120</v>
      </c>
      <c r="Z17" s="372"/>
      <c r="AA17" s="285" t="str">
        <f>'三菜'!F43</f>
        <v>肉絲-溫 　　　　1.5Kg</v>
      </c>
      <c r="AB17" s="287"/>
      <c r="AC17" s="315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92"/>
      <c r="B18" s="372"/>
      <c r="C18" s="285" t="str">
        <f>'三菜'!F8</f>
        <v>紅蘿蔔片 　　　　1Kg</v>
      </c>
      <c r="D18" s="287"/>
      <c r="E18" s="315"/>
      <c r="F18" s="120"/>
      <c r="G18" s="205" t="s">
        <v>120</v>
      </c>
      <c r="H18" s="372"/>
      <c r="I18" s="285" t="str">
        <f>'三菜'!F17</f>
        <v>青豆仁 　　　　　1Kg</v>
      </c>
      <c r="J18" s="287"/>
      <c r="K18" s="315"/>
      <c r="L18" s="120"/>
      <c r="M18" s="205" t="s">
        <v>120</v>
      </c>
      <c r="N18" s="372"/>
      <c r="O18" s="285">
        <f>'三菜'!F26</f>
        <v>0</v>
      </c>
      <c r="P18" s="287"/>
      <c r="Q18" s="315"/>
      <c r="R18" s="106"/>
      <c r="S18" s="205" t="s">
        <v>120</v>
      </c>
      <c r="T18" s="372"/>
      <c r="U18" s="285" t="str">
        <f>'三菜'!F35</f>
        <v>蒜末 　　　　　0.2Kg</v>
      </c>
      <c r="V18" s="287"/>
      <c r="W18" s="315"/>
      <c r="X18" s="106"/>
      <c r="Y18" s="205" t="s">
        <v>120</v>
      </c>
      <c r="Z18" s="372"/>
      <c r="AA18" s="285" t="str">
        <f>'三菜'!F44</f>
        <v>金針菇 　　　　　1Kg</v>
      </c>
      <c r="AB18" s="287"/>
      <c r="AC18" s="315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92"/>
      <c r="B19" s="372"/>
      <c r="C19" s="285" t="str">
        <f>'三菜'!F9</f>
        <v>蒜末 　　　　　0.2Kg</v>
      </c>
      <c r="D19" s="287"/>
      <c r="E19" s="315"/>
      <c r="F19" s="120"/>
      <c r="G19" s="205">
        <f>E19*F19</f>
        <v>0</v>
      </c>
      <c r="H19" s="372"/>
      <c r="I19" s="285" t="str">
        <f>'三菜'!F18</f>
        <v>蒜末 　　　　　0.2Kg</v>
      </c>
      <c r="J19" s="287"/>
      <c r="K19" s="315"/>
      <c r="L19" s="120"/>
      <c r="M19" s="205">
        <f>K19*L19</f>
        <v>0</v>
      </c>
      <c r="N19" s="372"/>
      <c r="O19" s="285">
        <f>'三菜'!F27</f>
        <v>0</v>
      </c>
      <c r="P19" s="287"/>
      <c r="Q19" s="315"/>
      <c r="R19" s="106"/>
      <c r="S19" s="205">
        <f>Q19*R19</f>
        <v>0</v>
      </c>
      <c r="T19" s="372"/>
      <c r="U19" s="285">
        <f>'三菜'!F36</f>
        <v>0</v>
      </c>
      <c r="V19" s="287"/>
      <c r="W19" s="315"/>
      <c r="X19" s="106"/>
      <c r="Y19" s="205">
        <f>W19*X19</f>
        <v>0</v>
      </c>
      <c r="Z19" s="372"/>
      <c r="AA19" s="285" t="str">
        <f>'三菜'!F45</f>
        <v>紅蘿蔔絲 　　　0.5Kg</v>
      </c>
      <c r="AB19" s="287"/>
      <c r="AC19" s="315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92"/>
      <c r="B20" s="372"/>
      <c r="C20" s="285">
        <f>'三菜'!F10</f>
        <v>0</v>
      </c>
      <c r="D20" s="287"/>
      <c r="E20" s="315"/>
      <c r="F20" s="120"/>
      <c r="G20" s="205">
        <f>E20*F20</f>
        <v>0</v>
      </c>
      <c r="H20" s="372"/>
      <c r="I20" s="285">
        <f>'三菜'!F19</f>
        <v>0</v>
      </c>
      <c r="J20" s="287"/>
      <c r="K20" s="315"/>
      <c r="L20" s="120"/>
      <c r="M20" s="205">
        <f>K20*L20</f>
        <v>0</v>
      </c>
      <c r="N20" s="372"/>
      <c r="O20" s="285">
        <f>'三菜'!F28</f>
        <v>0</v>
      </c>
      <c r="P20" s="287"/>
      <c r="Q20" s="315"/>
      <c r="R20" s="106"/>
      <c r="S20" s="205">
        <f>Q20*R20</f>
        <v>0</v>
      </c>
      <c r="T20" s="372"/>
      <c r="U20" s="285">
        <f>'三菜'!F37</f>
        <v>0</v>
      </c>
      <c r="V20" s="287"/>
      <c r="W20" s="315"/>
      <c r="X20" s="106"/>
      <c r="Y20" s="205">
        <f>W20*X20</f>
        <v>0</v>
      </c>
      <c r="Z20" s="372"/>
      <c r="AA20" s="285" t="str">
        <f>'三菜'!F46</f>
        <v>青蔥段 　　　　0.3Kg</v>
      </c>
      <c r="AB20" s="287"/>
      <c r="AC20" s="315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92"/>
      <c r="B21" s="372"/>
      <c r="C21" s="285">
        <f>'三菜'!F11</f>
        <v>0</v>
      </c>
      <c r="D21" s="287"/>
      <c r="E21" s="315"/>
      <c r="F21" s="120"/>
      <c r="G21" s="205">
        <f>E21*F21</f>
        <v>0</v>
      </c>
      <c r="H21" s="372"/>
      <c r="I21" s="285">
        <f>'三菜'!F20</f>
        <v>0</v>
      </c>
      <c r="J21" s="287"/>
      <c r="K21" s="315"/>
      <c r="L21" s="120"/>
      <c r="M21" s="205">
        <f>K21*L21</f>
        <v>0</v>
      </c>
      <c r="N21" s="372"/>
      <c r="O21" s="285">
        <f>'三菜'!F29</f>
        <v>0</v>
      </c>
      <c r="P21" s="287"/>
      <c r="Q21" s="315"/>
      <c r="R21" s="106"/>
      <c r="S21" s="205">
        <f>Q21*R21</f>
        <v>0</v>
      </c>
      <c r="T21" s="372"/>
      <c r="U21" s="285">
        <f>'三菜'!F38</f>
        <v>0</v>
      </c>
      <c r="V21" s="287"/>
      <c r="W21" s="315"/>
      <c r="X21" s="106"/>
      <c r="Y21" s="205">
        <f>W21*X21</f>
        <v>0</v>
      </c>
      <c r="Z21" s="372"/>
      <c r="AA21" s="285">
        <f>'三菜'!F47</f>
        <v>0</v>
      </c>
      <c r="AB21" s="287"/>
      <c r="AC21" s="315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97"/>
      <c r="B22" s="375"/>
      <c r="C22" s="301">
        <f>'三菜'!F12</f>
        <v>0</v>
      </c>
      <c r="D22" s="302"/>
      <c r="E22" s="316"/>
      <c r="F22" s="121"/>
      <c r="G22" s="208">
        <f>E22*F22</f>
        <v>0</v>
      </c>
      <c r="H22" s="375"/>
      <c r="I22" s="301">
        <f>'三菜'!F21</f>
        <v>0</v>
      </c>
      <c r="J22" s="302"/>
      <c r="K22" s="316"/>
      <c r="L22" s="121"/>
      <c r="M22" s="208">
        <f>K22*L22</f>
        <v>0</v>
      </c>
      <c r="N22" s="375"/>
      <c r="O22" s="301">
        <f>'三菜'!F30</f>
        <v>0</v>
      </c>
      <c r="P22" s="302"/>
      <c r="Q22" s="316"/>
      <c r="R22" s="121"/>
      <c r="S22" s="208">
        <f>Q22*R22</f>
        <v>0</v>
      </c>
      <c r="T22" s="375"/>
      <c r="U22" s="301">
        <f>'三菜'!F39</f>
        <v>0</v>
      </c>
      <c r="V22" s="302"/>
      <c r="W22" s="316"/>
      <c r="X22" s="122"/>
      <c r="Y22" s="208">
        <f>W22*X22</f>
        <v>0</v>
      </c>
      <c r="Z22" s="375"/>
      <c r="AA22" s="301">
        <f>'三菜'!F48</f>
        <v>0</v>
      </c>
      <c r="AB22" s="302"/>
      <c r="AC22" s="316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91" t="s">
        <v>66</v>
      </c>
      <c r="B23" s="374" t="str">
        <f>TRIM('三菜'!G4)</f>
        <v>炒高麗菜</v>
      </c>
      <c r="C23" s="280" t="str">
        <f>'三菜'!G5</f>
        <v>高麗菜切 　　　　18Kg</v>
      </c>
      <c r="D23" s="281"/>
      <c r="E23" s="327"/>
      <c r="F23" s="119"/>
      <c r="G23" s="205" t="s">
        <v>120</v>
      </c>
      <c r="H23" s="374" t="str">
        <f>TRIM('三菜'!G13)</f>
        <v>韭香銀芽</v>
      </c>
      <c r="I23" s="280" t="str">
        <f>'三菜'!G14</f>
        <v>豆芽菜 　　　　　17Kg</v>
      </c>
      <c r="J23" s="281"/>
      <c r="K23" s="327"/>
      <c r="L23" s="119"/>
      <c r="M23" s="205" t="s">
        <v>120</v>
      </c>
      <c r="N23" s="374" t="e">
        <f>TRIM(三菜!#REF!)</f>
        <v>#REF!</v>
      </c>
      <c r="O23" s="280" t="e">
        <f>三菜!#REF!</f>
        <v>#REF!</v>
      </c>
      <c r="P23" s="281"/>
      <c r="Q23" s="327"/>
      <c r="R23" s="119"/>
      <c r="S23" s="205" t="s">
        <v>120</v>
      </c>
      <c r="T23" s="374" t="str">
        <f>TRIM('三菜'!G31)</f>
        <v>炒蚵白菜</v>
      </c>
      <c r="U23" s="280" t="str">
        <f>'三菜'!G32</f>
        <v>蚵白菜切 　　　　18Kg</v>
      </c>
      <c r="V23" s="281"/>
      <c r="W23" s="327"/>
      <c r="X23" s="104"/>
      <c r="Y23" s="205" t="s">
        <v>120</v>
      </c>
      <c r="Z23" s="374" t="str">
        <f>TRIM('三菜'!G40)</f>
        <v>炒油菜</v>
      </c>
      <c r="AA23" s="280" t="str">
        <f>'三菜'!G41</f>
        <v>油菜切段 　　　　18Kg</v>
      </c>
      <c r="AB23" s="281"/>
      <c r="AC23" s="327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92"/>
      <c r="B24" s="372"/>
      <c r="C24" s="285" t="str">
        <f>'三菜'!G6</f>
        <v>紅蘿蔔絲 　　　　1Kg</v>
      </c>
      <c r="D24" s="287"/>
      <c r="E24" s="315"/>
      <c r="F24" s="120"/>
      <c r="G24" s="205" t="s">
        <v>120</v>
      </c>
      <c r="H24" s="372"/>
      <c r="I24" s="285" t="str">
        <f>'三菜'!G15</f>
        <v>韭菜切段 　　　　1Kg</v>
      </c>
      <c r="J24" s="287"/>
      <c r="K24" s="315"/>
      <c r="L24" s="106"/>
      <c r="M24" s="205" t="s">
        <v>120</v>
      </c>
      <c r="N24" s="372"/>
      <c r="O24" s="285">
        <f>'三菜'!G24</f>
        <v>0</v>
      </c>
      <c r="P24" s="287"/>
      <c r="Q24" s="315"/>
      <c r="R24" s="106"/>
      <c r="S24" s="205" t="s">
        <v>120</v>
      </c>
      <c r="T24" s="372"/>
      <c r="U24" s="285" t="str">
        <f>'三菜'!G33</f>
        <v>薑絲 　　　　　0.2Kg</v>
      </c>
      <c r="V24" s="287"/>
      <c r="W24" s="315"/>
      <c r="X24" s="106"/>
      <c r="Y24" s="205" t="s">
        <v>120</v>
      </c>
      <c r="Z24" s="372"/>
      <c r="AA24" s="285" t="str">
        <f>'三菜'!G42</f>
        <v>蒜末 　　　　　0.2Kg</v>
      </c>
      <c r="AB24" s="287"/>
      <c r="AC24" s="315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92"/>
      <c r="B25" s="372"/>
      <c r="C25" s="285" t="str">
        <f>'三菜'!G7</f>
        <v>蒜末 　　　　　0.2Kg</v>
      </c>
      <c r="D25" s="287"/>
      <c r="E25" s="315"/>
      <c r="F25" s="106"/>
      <c r="G25" s="205">
        <f>E25*F25</f>
        <v>0</v>
      </c>
      <c r="H25" s="372"/>
      <c r="I25" s="285" t="str">
        <f>'三菜'!G16</f>
        <v>蒜末 　　　　　　0Kg</v>
      </c>
      <c r="J25" s="287"/>
      <c r="K25" s="315"/>
      <c r="L25" s="106"/>
      <c r="M25" s="205">
        <f>K25*L25</f>
        <v>0</v>
      </c>
      <c r="N25" s="372"/>
      <c r="O25" s="285">
        <f>'三菜'!G25</f>
        <v>0</v>
      </c>
      <c r="P25" s="287"/>
      <c r="Q25" s="315"/>
      <c r="R25" s="106"/>
      <c r="S25" s="205">
        <f>Q25*R25</f>
        <v>0</v>
      </c>
      <c r="T25" s="372"/>
      <c r="U25" s="285">
        <f>'三菜'!G34</f>
        <v>0</v>
      </c>
      <c r="V25" s="287"/>
      <c r="W25" s="315"/>
      <c r="X25" s="106"/>
      <c r="Y25" s="205">
        <f>W25*X25</f>
        <v>0</v>
      </c>
      <c r="Z25" s="372"/>
      <c r="AA25" s="285">
        <f>'三菜'!G43</f>
        <v>0</v>
      </c>
      <c r="AB25" s="287"/>
      <c r="AC25" s="315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92"/>
      <c r="B26" s="372"/>
      <c r="C26" s="285">
        <f>'三菜'!G8</f>
        <v>0</v>
      </c>
      <c r="D26" s="287"/>
      <c r="E26" s="315"/>
      <c r="F26" s="106"/>
      <c r="G26" s="205">
        <f>E26*F26</f>
        <v>0</v>
      </c>
      <c r="H26" s="372"/>
      <c r="I26" s="285">
        <f>'三菜'!G17</f>
        <v>0</v>
      </c>
      <c r="J26" s="287"/>
      <c r="K26" s="315"/>
      <c r="L26" s="106"/>
      <c r="M26" s="205">
        <f>K26*L26</f>
        <v>0</v>
      </c>
      <c r="N26" s="372"/>
      <c r="O26" s="285">
        <f>'三菜'!G26</f>
        <v>0</v>
      </c>
      <c r="P26" s="287"/>
      <c r="Q26" s="315"/>
      <c r="R26" s="106"/>
      <c r="S26" s="205">
        <f>Q26*R26</f>
        <v>0</v>
      </c>
      <c r="T26" s="372"/>
      <c r="U26" s="285">
        <f>'三菜'!G35</f>
        <v>0</v>
      </c>
      <c r="V26" s="287"/>
      <c r="W26" s="315"/>
      <c r="X26" s="106"/>
      <c r="Y26" s="205">
        <f>W26*X26</f>
        <v>0</v>
      </c>
      <c r="Z26" s="372"/>
      <c r="AA26" s="285">
        <f>'三菜'!G44</f>
        <v>0</v>
      </c>
      <c r="AB26" s="287"/>
      <c r="AC26" s="315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92"/>
      <c r="B27" s="372"/>
      <c r="C27" s="285">
        <f>'三菜'!G9</f>
        <v>0</v>
      </c>
      <c r="D27" s="287"/>
      <c r="E27" s="315"/>
      <c r="F27" s="106"/>
      <c r="G27" s="205">
        <f>E27*F27</f>
        <v>0</v>
      </c>
      <c r="H27" s="372"/>
      <c r="I27" s="285">
        <f>'三菜'!G18</f>
        <v>0</v>
      </c>
      <c r="J27" s="287"/>
      <c r="K27" s="315"/>
      <c r="L27" s="106"/>
      <c r="M27" s="205">
        <f>K27*L27</f>
        <v>0</v>
      </c>
      <c r="N27" s="372"/>
      <c r="O27" s="285">
        <f>'三菜'!G27</f>
        <v>0</v>
      </c>
      <c r="P27" s="287"/>
      <c r="Q27" s="315"/>
      <c r="R27" s="106"/>
      <c r="S27" s="205">
        <f>Q27*R27</f>
        <v>0</v>
      </c>
      <c r="T27" s="372"/>
      <c r="U27" s="285">
        <f>'三菜'!G36</f>
        <v>0</v>
      </c>
      <c r="V27" s="287"/>
      <c r="W27" s="315"/>
      <c r="X27" s="106"/>
      <c r="Y27" s="205">
        <f>W27*X27</f>
        <v>0</v>
      </c>
      <c r="Z27" s="372"/>
      <c r="AA27" s="285">
        <f>'三菜'!G45</f>
        <v>0</v>
      </c>
      <c r="AB27" s="287"/>
      <c r="AC27" s="315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97"/>
      <c r="B28" s="373"/>
      <c r="C28" s="301">
        <f>'三菜'!G12</f>
        <v>0</v>
      </c>
      <c r="D28" s="302"/>
      <c r="E28" s="316"/>
      <c r="F28" s="122"/>
      <c r="G28" s="206">
        <f>E28*F28</f>
        <v>0</v>
      </c>
      <c r="H28" s="373"/>
      <c r="I28" s="301">
        <f>'三菜'!G19</f>
        <v>0</v>
      </c>
      <c r="J28" s="302"/>
      <c r="K28" s="316"/>
      <c r="L28" s="122"/>
      <c r="M28" s="206">
        <f>K28*L28</f>
        <v>0</v>
      </c>
      <c r="N28" s="373"/>
      <c r="O28" s="301">
        <f>'三菜'!G28</f>
        <v>0</v>
      </c>
      <c r="P28" s="302"/>
      <c r="Q28" s="316"/>
      <c r="R28" s="122"/>
      <c r="S28" s="206">
        <f>Q28*R28</f>
        <v>0</v>
      </c>
      <c r="T28" s="373"/>
      <c r="U28" s="301">
        <f>'三菜'!G37</f>
        <v>0</v>
      </c>
      <c r="V28" s="302"/>
      <c r="W28" s="316"/>
      <c r="X28" s="122"/>
      <c r="Y28" s="206">
        <f>W28*X28</f>
        <v>0</v>
      </c>
      <c r="Z28" s="373"/>
      <c r="AA28" s="301">
        <f>'三菜'!G46</f>
        <v>0</v>
      </c>
      <c r="AB28" s="302"/>
      <c r="AC28" s="316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91" t="s">
        <v>67</v>
      </c>
      <c r="B29" s="374" t="str">
        <f>TRIM('三菜'!H4)</f>
        <v>青菜豆腐湯</v>
      </c>
      <c r="C29" s="280" t="str">
        <f>'三菜'!H5</f>
        <v>小白菜切 　　　3.5Kg</v>
      </c>
      <c r="D29" s="281"/>
      <c r="E29" s="327"/>
      <c r="F29" s="104"/>
      <c r="G29" s="207" t="s">
        <v>120</v>
      </c>
      <c r="H29" s="374" t="str">
        <f>TRIM('三菜'!H13)</f>
        <v>雙蘿排骨湯</v>
      </c>
      <c r="I29" s="280" t="str">
        <f>'三菜'!H14</f>
        <v>白蘿蔔中丁 　　　7Kg</v>
      </c>
      <c r="J29" s="281"/>
      <c r="K29" s="327"/>
      <c r="L29" s="104"/>
      <c r="M29" s="207" t="s">
        <v>120</v>
      </c>
      <c r="N29" s="374">
        <f>TRIM('三菜'!H22)</f>
      </c>
      <c r="O29" s="280">
        <f>'三菜'!H23</f>
        <v>0</v>
      </c>
      <c r="P29" s="281"/>
      <c r="Q29" s="327"/>
      <c r="R29" s="104"/>
      <c r="S29" s="207" t="s">
        <v>120</v>
      </c>
      <c r="T29" s="374" t="str">
        <f>TRIM('三菜'!H31)</f>
        <v>豬血湯</v>
      </c>
      <c r="U29" s="280" t="str">
        <f>'三菜'!H32</f>
        <v>豬血 　　　　　　7Kg</v>
      </c>
      <c r="V29" s="281"/>
      <c r="W29" s="327"/>
      <c r="X29" s="104"/>
      <c r="Y29" s="207" t="s">
        <v>120</v>
      </c>
      <c r="Z29" s="374" t="str">
        <f>TRIM('三菜'!H40)</f>
        <v>仙草甜蜜湯</v>
      </c>
      <c r="AA29" s="280" t="str">
        <f>'三菜'!H41</f>
        <v>仙草凍 　　　　26.5Kg</v>
      </c>
      <c r="AB29" s="281"/>
      <c r="AC29" s="327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92"/>
      <c r="B30" s="372"/>
      <c r="C30" s="285" t="str">
        <f>'三菜'!H6</f>
        <v>粗豆腐切丁5.5k(榮)    2板</v>
      </c>
      <c r="D30" s="287"/>
      <c r="E30" s="315"/>
      <c r="F30" s="106"/>
      <c r="G30" s="205" t="s">
        <v>120</v>
      </c>
      <c r="H30" s="372"/>
      <c r="I30" s="285" t="str">
        <f>'三菜'!H15</f>
        <v>中排骨 　　　　　3Kg</v>
      </c>
      <c r="J30" s="287"/>
      <c r="K30" s="315"/>
      <c r="L30" s="106"/>
      <c r="M30" s="205" t="s">
        <v>120</v>
      </c>
      <c r="N30" s="372"/>
      <c r="O30" s="285">
        <f>'三菜'!H24</f>
        <v>0</v>
      </c>
      <c r="P30" s="287"/>
      <c r="Q30" s="315"/>
      <c r="R30" s="106"/>
      <c r="S30" s="205" t="s">
        <v>120</v>
      </c>
      <c r="T30" s="372"/>
      <c r="U30" s="285" t="str">
        <f>'三菜'!H33</f>
        <v>酸菜絲 　　　　　3Kg</v>
      </c>
      <c r="V30" s="287"/>
      <c r="W30" s="315"/>
      <c r="X30" s="106"/>
      <c r="Y30" s="205" t="s">
        <v>120</v>
      </c>
      <c r="Z30" s="372"/>
      <c r="AA30" s="285">
        <f>'三菜'!H42</f>
        <v>0</v>
      </c>
      <c r="AB30" s="287"/>
      <c r="AC30" s="315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92"/>
      <c r="B31" s="372"/>
      <c r="C31" s="285" t="str">
        <f>'三菜'!H7</f>
        <v>雞骨 　　　　　　1Kg</v>
      </c>
      <c r="D31" s="287"/>
      <c r="E31" s="315"/>
      <c r="F31" s="106"/>
      <c r="G31" s="205" t="s">
        <v>120</v>
      </c>
      <c r="H31" s="372"/>
      <c r="I31" s="285" t="str">
        <f>'三菜'!H16</f>
        <v>紅蘿蔔中丁 　　　1Kg</v>
      </c>
      <c r="J31" s="287"/>
      <c r="K31" s="315"/>
      <c r="L31" s="106"/>
      <c r="M31" s="205" t="s">
        <v>120</v>
      </c>
      <c r="N31" s="372"/>
      <c r="O31" s="285">
        <f>'三菜'!H25</f>
        <v>0</v>
      </c>
      <c r="P31" s="287"/>
      <c r="Q31" s="315"/>
      <c r="R31" s="106"/>
      <c r="S31" s="205" t="s">
        <v>120</v>
      </c>
      <c r="T31" s="372"/>
      <c r="U31" s="285" t="str">
        <f>'三菜'!H34</f>
        <v>雞骨 　　　　　1.5Kg</v>
      </c>
      <c r="V31" s="287"/>
      <c r="W31" s="315"/>
      <c r="X31" s="106"/>
      <c r="Y31" s="205" t="s">
        <v>120</v>
      </c>
      <c r="Z31" s="372"/>
      <c r="AA31" s="285">
        <f>'三菜'!H43</f>
        <v>0</v>
      </c>
      <c r="AB31" s="287"/>
      <c r="AC31" s="315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92"/>
      <c r="B32" s="372"/>
      <c r="C32" s="285" t="str">
        <f>'三菜'!H8</f>
        <v>青蔥珠 　　　　0.2Kg</v>
      </c>
      <c r="D32" s="287"/>
      <c r="E32" s="315"/>
      <c r="F32" s="106"/>
      <c r="G32" s="205">
        <f>E32*F32</f>
        <v>0</v>
      </c>
      <c r="H32" s="372"/>
      <c r="I32" s="285" t="str">
        <f>'三菜'!H17</f>
        <v>芹菜珠 　　　　0.2Kg</v>
      </c>
      <c r="J32" s="287"/>
      <c r="K32" s="315"/>
      <c r="L32" s="106"/>
      <c r="M32" s="205">
        <f>K32*L32</f>
        <v>0</v>
      </c>
      <c r="N32" s="372"/>
      <c r="O32" s="285">
        <f>'三菜'!H26</f>
        <v>0</v>
      </c>
      <c r="P32" s="287"/>
      <c r="Q32" s="315"/>
      <c r="R32" s="106"/>
      <c r="S32" s="205">
        <f>Q32*R32</f>
        <v>0</v>
      </c>
      <c r="T32" s="372"/>
      <c r="U32" s="285" t="str">
        <f>'三菜'!H35</f>
        <v>韭菜切段 　　　　1Kg</v>
      </c>
      <c r="V32" s="287"/>
      <c r="W32" s="315"/>
      <c r="X32" s="106"/>
      <c r="Y32" s="205">
        <f>W32*X32</f>
        <v>0</v>
      </c>
      <c r="Z32" s="372"/>
      <c r="AA32" s="285">
        <f>'三菜'!H44</f>
        <v>0</v>
      </c>
      <c r="AB32" s="287"/>
      <c r="AC32" s="315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92"/>
      <c r="B33" s="372"/>
      <c r="C33" s="285">
        <f>'三菜'!H9</f>
        <v>0</v>
      </c>
      <c r="D33" s="287"/>
      <c r="E33" s="315"/>
      <c r="F33" s="106"/>
      <c r="G33" s="205">
        <f>E33*F33</f>
        <v>0</v>
      </c>
      <c r="H33" s="372"/>
      <c r="I33" s="285">
        <f>'三菜'!H18</f>
        <v>0</v>
      </c>
      <c r="J33" s="287"/>
      <c r="K33" s="315"/>
      <c r="L33" s="106"/>
      <c r="M33" s="205">
        <f>K33*L33</f>
        <v>0</v>
      </c>
      <c r="N33" s="372"/>
      <c r="O33" s="285">
        <f>'三菜'!H27</f>
        <v>0</v>
      </c>
      <c r="P33" s="287"/>
      <c r="Q33" s="315"/>
      <c r="R33" s="106"/>
      <c r="S33" s="205">
        <f>Q33*R33</f>
        <v>0</v>
      </c>
      <c r="T33" s="372"/>
      <c r="U33" s="285" t="str">
        <f>'三菜'!H36</f>
        <v>油蔥酥 　　　　0.3Kg</v>
      </c>
      <c r="V33" s="287"/>
      <c r="W33" s="315"/>
      <c r="X33" s="106"/>
      <c r="Y33" s="205">
        <f>W33*X33</f>
        <v>0</v>
      </c>
      <c r="Z33" s="372"/>
      <c r="AA33" s="285">
        <f>'三菜'!H45</f>
        <v>0</v>
      </c>
      <c r="AB33" s="287"/>
      <c r="AC33" s="315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92"/>
      <c r="B34" s="372"/>
      <c r="C34" s="285">
        <f>'三菜'!H11</f>
        <v>0</v>
      </c>
      <c r="D34" s="287"/>
      <c r="E34" s="315"/>
      <c r="F34" s="106"/>
      <c r="G34" s="205">
        <f>E34*F34</f>
        <v>0</v>
      </c>
      <c r="H34" s="372"/>
      <c r="I34" s="285">
        <f>'三菜'!H19</f>
        <v>0</v>
      </c>
      <c r="J34" s="287"/>
      <c r="K34" s="315"/>
      <c r="L34" s="106"/>
      <c r="M34" s="205">
        <f>K34*L34</f>
        <v>0</v>
      </c>
      <c r="N34" s="372"/>
      <c r="O34" s="285">
        <f>'三菜'!H28</f>
        <v>0</v>
      </c>
      <c r="P34" s="287"/>
      <c r="Q34" s="315"/>
      <c r="R34" s="106"/>
      <c r="S34" s="205">
        <f>Q34*R34</f>
        <v>0</v>
      </c>
      <c r="T34" s="372"/>
      <c r="U34" s="285">
        <f>'三菜'!H37</f>
        <v>0</v>
      </c>
      <c r="V34" s="287"/>
      <c r="W34" s="315"/>
      <c r="X34" s="106"/>
      <c r="Y34" s="205">
        <f>W34*X34</f>
        <v>0</v>
      </c>
      <c r="Z34" s="372"/>
      <c r="AA34" s="285">
        <f>'三菜'!H46</f>
        <v>0</v>
      </c>
      <c r="AB34" s="287"/>
      <c r="AC34" s="315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92"/>
      <c r="B35" s="373"/>
      <c r="C35" s="301">
        <f>'三菜'!H12</f>
        <v>0</v>
      </c>
      <c r="D35" s="302"/>
      <c r="E35" s="316"/>
      <c r="F35" s="122"/>
      <c r="G35" s="206">
        <f>E35*F35</f>
        <v>0</v>
      </c>
      <c r="H35" s="373"/>
      <c r="I35" s="301">
        <f>'三菜'!H20</f>
        <v>0</v>
      </c>
      <c r="J35" s="302"/>
      <c r="K35" s="316"/>
      <c r="L35" s="122"/>
      <c r="M35" s="206">
        <f>K35*L35</f>
        <v>0</v>
      </c>
      <c r="N35" s="373"/>
      <c r="O35" s="301">
        <f>'三菜'!H29</f>
        <v>0</v>
      </c>
      <c r="P35" s="302"/>
      <c r="Q35" s="316"/>
      <c r="R35" s="122"/>
      <c r="S35" s="206">
        <f>Q35*R35</f>
        <v>0</v>
      </c>
      <c r="T35" s="373"/>
      <c r="U35" s="301">
        <f>'三菜'!H38</f>
        <v>0</v>
      </c>
      <c r="V35" s="302"/>
      <c r="W35" s="316"/>
      <c r="X35" s="122"/>
      <c r="Y35" s="206">
        <f>W35*X35</f>
        <v>0</v>
      </c>
      <c r="Z35" s="373"/>
      <c r="AA35" s="301">
        <f>'三菜'!H47</f>
        <v>0</v>
      </c>
      <c r="AB35" s="302"/>
      <c r="AC35" s="316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390">
        <f>'三菜'!I4</f>
        <v>0</v>
      </c>
      <c r="D36" s="391"/>
      <c r="E36" s="392"/>
      <c r="F36" s="96"/>
      <c r="G36" s="209">
        <f>E36*F36</f>
        <v>0</v>
      </c>
      <c r="H36" s="95" t="s">
        <v>121</v>
      </c>
      <c r="I36" s="390" t="str">
        <f>'三菜'!I13</f>
        <v>水果</v>
      </c>
      <c r="J36" s="391"/>
      <c r="K36" s="392"/>
      <c r="L36" s="96"/>
      <c r="M36" s="209">
        <f>K36*L36</f>
        <v>0</v>
      </c>
      <c r="N36" s="95" t="s">
        <v>121</v>
      </c>
      <c r="O36" s="390">
        <f>'三菜'!I22</f>
        <v>0</v>
      </c>
      <c r="P36" s="391"/>
      <c r="Q36" s="392"/>
      <c r="R36" s="96"/>
      <c r="S36" s="209">
        <f>Q36*R36</f>
        <v>0</v>
      </c>
      <c r="T36" s="95" t="s">
        <v>121</v>
      </c>
      <c r="U36" s="390" t="str">
        <f>'三菜'!I31</f>
        <v>水果</v>
      </c>
      <c r="V36" s="391"/>
      <c r="W36" s="392"/>
      <c r="X36" s="96"/>
      <c r="Y36" s="209">
        <f>W36*X36</f>
        <v>0</v>
      </c>
      <c r="Z36" s="95" t="s">
        <v>121</v>
      </c>
      <c r="AA36" s="390">
        <f>'三菜'!I40</f>
        <v>0</v>
      </c>
      <c r="AB36" s="391"/>
      <c r="AC36" s="392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81" t="s">
        <v>95</v>
      </c>
      <c r="B37" s="379" t="s">
        <v>96</v>
      </c>
      <c r="C37" s="380"/>
      <c r="D37" s="187" t="s">
        <v>97</v>
      </c>
      <c r="E37" s="187"/>
      <c r="F37" s="380" t="s">
        <v>98</v>
      </c>
      <c r="G37" s="383"/>
      <c r="H37" s="380" t="s">
        <v>96</v>
      </c>
      <c r="I37" s="380"/>
      <c r="J37" s="187" t="s">
        <v>97</v>
      </c>
      <c r="K37" s="187"/>
      <c r="L37" s="380" t="s">
        <v>98</v>
      </c>
      <c r="M37" s="383"/>
      <c r="N37" s="380" t="s">
        <v>96</v>
      </c>
      <c r="O37" s="380"/>
      <c r="P37" s="187" t="s">
        <v>97</v>
      </c>
      <c r="Q37" s="187"/>
      <c r="R37" s="380" t="s">
        <v>98</v>
      </c>
      <c r="S37" s="383"/>
      <c r="T37" s="380" t="s">
        <v>96</v>
      </c>
      <c r="U37" s="380"/>
      <c r="V37" s="187" t="s">
        <v>97</v>
      </c>
      <c r="W37" s="187"/>
      <c r="X37" s="380" t="s">
        <v>98</v>
      </c>
      <c r="Y37" s="383"/>
      <c r="Z37" s="380" t="s">
        <v>96</v>
      </c>
      <c r="AA37" s="380"/>
      <c r="AB37" s="187" t="s">
        <v>97</v>
      </c>
      <c r="AC37" s="187"/>
      <c r="AD37" s="380" t="s">
        <v>98</v>
      </c>
      <c r="AE37" s="383"/>
      <c r="AL37" s="189"/>
    </row>
    <row r="38" spans="1:38" s="188" customFormat="1" ht="15" customHeight="1">
      <c r="A38" s="382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382"/>
      <c r="B39" s="386" t="s">
        <v>99</v>
      </c>
      <c r="C39" s="377"/>
      <c r="D39" s="377" t="s">
        <v>100</v>
      </c>
      <c r="E39" s="377"/>
      <c r="F39" s="377" t="s">
        <v>101</v>
      </c>
      <c r="G39" s="378"/>
      <c r="H39" s="387" t="s">
        <v>99</v>
      </c>
      <c r="I39" s="377"/>
      <c r="J39" s="377" t="s">
        <v>100</v>
      </c>
      <c r="K39" s="377"/>
      <c r="L39" s="377" t="s">
        <v>101</v>
      </c>
      <c r="M39" s="378"/>
      <c r="N39" s="387" t="s">
        <v>99</v>
      </c>
      <c r="O39" s="377"/>
      <c r="P39" s="377" t="s">
        <v>100</v>
      </c>
      <c r="Q39" s="377"/>
      <c r="R39" s="377" t="s">
        <v>101</v>
      </c>
      <c r="S39" s="378"/>
      <c r="T39" s="387" t="s">
        <v>99</v>
      </c>
      <c r="U39" s="377"/>
      <c r="V39" s="377" t="s">
        <v>100</v>
      </c>
      <c r="W39" s="377"/>
      <c r="X39" s="377" t="s">
        <v>101</v>
      </c>
      <c r="Y39" s="378"/>
      <c r="Z39" s="387" t="s">
        <v>99</v>
      </c>
      <c r="AA39" s="377"/>
      <c r="AB39" s="377" t="s">
        <v>100</v>
      </c>
      <c r="AC39" s="377"/>
      <c r="AD39" s="377" t="s">
        <v>101</v>
      </c>
      <c r="AE39" s="378"/>
      <c r="AL39" s="189"/>
    </row>
    <row r="40" spans="1:38" s="188" customFormat="1" ht="15" customHeight="1" thickBot="1">
      <c r="A40" s="382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379" t="s">
        <v>105</v>
      </c>
      <c r="C41" s="380"/>
      <c r="D41" s="380" t="s">
        <v>106</v>
      </c>
      <c r="E41" s="380"/>
      <c r="F41" s="388" t="s">
        <v>107</v>
      </c>
      <c r="G41" s="389"/>
      <c r="H41" s="379" t="s">
        <v>105</v>
      </c>
      <c r="I41" s="380"/>
      <c r="J41" s="380" t="s">
        <v>106</v>
      </c>
      <c r="K41" s="380"/>
      <c r="L41" s="388" t="s">
        <v>107</v>
      </c>
      <c r="M41" s="389"/>
      <c r="N41" s="379" t="s">
        <v>105</v>
      </c>
      <c r="O41" s="380"/>
      <c r="P41" s="380" t="s">
        <v>106</v>
      </c>
      <c r="Q41" s="380"/>
      <c r="R41" s="388" t="s">
        <v>107</v>
      </c>
      <c r="S41" s="389"/>
      <c r="T41" s="379" t="s">
        <v>105</v>
      </c>
      <c r="U41" s="380"/>
      <c r="V41" s="380" t="s">
        <v>106</v>
      </c>
      <c r="W41" s="380"/>
      <c r="X41" s="388" t="s">
        <v>107</v>
      </c>
      <c r="Y41" s="389"/>
      <c r="Z41" s="380" t="s">
        <v>105</v>
      </c>
      <c r="AA41" s="380"/>
      <c r="AB41" s="380" t="s">
        <v>106</v>
      </c>
      <c r="AC41" s="380"/>
      <c r="AD41" s="388" t="s">
        <v>107</v>
      </c>
      <c r="AE41" s="389"/>
      <c r="AL41" s="189"/>
    </row>
    <row r="42" spans="1:31" s="188" customFormat="1" ht="15" customHeight="1" thickBot="1">
      <c r="A42" s="196" t="s">
        <v>108</v>
      </c>
      <c r="B42" s="393" t="e">
        <f>(B38*8+D38*28+F38*4)/$F40</f>
        <v>#DIV/0!</v>
      </c>
      <c r="C42" s="394"/>
      <c r="D42" s="394" t="e">
        <f>(D38*45+D40*45)/$F40</f>
        <v>#DIV/0!</v>
      </c>
      <c r="E42" s="394"/>
      <c r="F42" s="394" t="e">
        <f>(B38*60+F38*20+B40*60)/$F40</f>
        <v>#DIV/0!</v>
      </c>
      <c r="G42" s="395"/>
      <c r="H42" s="393" t="e">
        <f>(H38*8+J38*28+L38*4)/$L40</f>
        <v>#DIV/0!</v>
      </c>
      <c r="I42" s="394"/>
      <c r="J42" s="394" t="e">
        <f>(J38*45+J40*45)/$L40</f>
        <v>#DIV/0!</v>
      </c>
      <c r="K42" s="394"/>
      <c r="L42" s="394" t="e">
        <f>(H38*60+L38*20+H40*60)/$L40</f>
        <v>#DIV/0!</v>
      </c>
      <c r="M42" s="395"/>
      <c r="N42" s="396" t="e">
        <f>(N38*8+P38*28+R38*4)/$R40</f>
        <v>#DIV/0!</v>
      </c>
      <c r="O42" s="394"/>
      <c r="P42" s="397" t="e">
        <f>(P38*45+P40*45)/$R40</f>
        <v>#DIV/0!</v>
      </c>
      <c r="Q42" s="397"/>
      <c r="R42" s="397" t="e">
        <f>(N38*60+R38*20+N40*60)/$R40</f>
        <v>#DIV/0!</v>
      </c>
      <c r="S42" s="398"/>
      <c r="T42" s="393" t="e">
        <f>(T38*8+V38*28+X38*4)/$X40</f>
        <v>#DIV/0!</v>
      </c>
      <c r="U42" s="394"/>
      <c r="V42" s="394" t="e">
        <f>(V38*45+V40*45)/$X40</f>
        <v>#DIV/0!</v>
      </c>
      <c r="W42" s="394"/>
      <c r="X42" s="394" t="e">
        <f>(T38*60+X38*20+T40*60)/$X40</f>
        <v>#DIV/0!</v>
      </c>
      <c r="Y42" s="395"/>
      <c r="Z42" s="393" t="e">
        <f>(Z38*8+AB38*28+AD38*4)/$AD40</f>
        <v>#DIV/0!</v>
      </c>
      <c r="AA42" s="394"/>
      <c r="AB42" s="394" t="e">
        <f>(AB38*45+AB40*45)/$AD40</f>
        <v>#DIV/0!</v>
      </c>
      <c r="AC42" s="394"/>
      <c r="AD42" s="394" t="e">
        <f>(Z38*60+AD38*20+Z40*60)/$AD40</f>
        <v>#DIV/0!</v>
      </c>
      <c r="AE42" s="395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24:W24"/>
    <mergeCell ref="U23:W23"/>
    <mergeCell ref="U22:W22"/>
    <mergeCell ref="U21:W21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10:AC10"/>
    <mergeCell ref="AA11:AC11"/>
    <mergeCell ref="AA12:AC12"/>
    <mergeCell ref="AA13:AC13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I11:K11"/>
    <mergeCell ref="I10:K10"/>
    <mergeCell ref="I17:K17"/>
    <mergeCell ref="I16:K16"/>
    <mergeCell ref="I15:K15"/>
    <mergeCell ref="I14:K14"/>
    <mergeCell ref="I23:K23"/>
    <mergeCell ref="I22:K22"/>
    <mergeCell ref="I13:K13"/>
    <mergeCell ref="I12:K12"/>
    <mergeCell ref="I27:K27"/>
    <mergeCell ref="I26:K26"/>
    <mergeCell ref="I25:K25"/>
    <mergeCell ref="I24:K24"/>
    <mergeCell ref="I21:K21"/>
    <mergeCell ref="I20:K20"/>
    <mergeCell ref="I19:K19"/>
    <mergeCell ref="I18:K18"/>
    <mergeCell ref="I28:K28"/>
    <mergeCell ref="I35:K35"/>
    <mergeCell ref="I34:K34"/>
    <mergeCell ref="I33:K33"/>
    <mergeCell ref="I32:K32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C35:E35"/>
    <mergeCell ref="C36:E36"/>
    <mergeCell ref="R41:S41"/>
    <mergeCell ref="T41:U41"/>
    <mergeCell ref="I36:K36"/>
    <mergeCell ref="O36:Q36"/>
    <mergeCell ref="H39:I39"/>
    <mergeCell ref="N39:O39"/>
    <mergeCell ref="J39:K39"/>
    <mergeCell ref="L39:M39"/>
    <mergeCell ref="B41:C41"/>
    <mergeCell ref="D41:E41"/>
    <mergeCell ref="F41:G41"/>
    <mergeCell ref="H41:I41"/>
    <mergeCell ref="V39:W39"/>
    <mergeCell ref="T39:U39"/>
    <mergeCell ref="H37:I37"/>
    <mergeCell ref="L37:M37"/>
    <mergeCell ref="N37:O37"/>
    <mergeCell ref="T37:U37"/>
    <mergeCell ref="R39:S39"/>
    <mergeCell ref="R37:S37"/>
    <mergeCell ref="P39:Q39"/>
    <mergeCell ref="C24:E24"/>
    <mergeCell ref="C29:E29"/>
    <mergeCell ref="C30:E30"/>
    <mergeCell ref="C31:E31"/>
    <mergeCell ref="C25:E25"/>
    <mergeCell ref="C26:E26"/>
    <mergeCell ref="C27:E27"/>
    <mergeCell ref="C28:E28"/>
    <mergeCell ref="C21:E21"/>
    <mergeCell ref="C22:E22"/>
    <mergeCell ref="C23:E23"/>
    <mergeCell ref="C13:E13"/>
    <mergeCell ref="C14:E14"/>
    <mergeCell ref="C15:E15"/>
    <mergeCell ref="C16:E16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AD39:AE39"/>
    <mergeCell ref="AD37:AE37"/>
    <mergeCell ref="Z37:AA37"/>
    <mergeCell ref="AB39:AC39"/>
    <mergeCell ref="Z39:AA39"/>
    <mergeCell ref="AA18:AC18"/>
    <mergeCell ref="AA19:AC19"/>
    <mergeCell ref="O14:Q14"/>
    <mergeCell ref="O15:Q15"/>
    <mergeCell ref="O16:Q16"/>
    <mergeCell ref="AA16:AC16"/>
    <mergeCell ref="AA17:AC17"/>
    <mergeCell ref="U15:W15"/>
    <mergeCell ref="U14:W14"/>
    <mergeCell ref="O20:Q20"/>
    <mergeCell ref="O21:Q21"/>
    <mergeCell ref="O22:Q22"/>
    <mergeCell ref="U20:W20"/>
    <mergeCell ref="U30:W30"/>
    <mergeCell ref="U29:W29"/>
    <mergeCell ref="O4:Q4"/>
    <mergeCell ref="R4:S4"/>
    <mergeCell ref="O26:Q26"/>
    <mergeCell ref="O27:Q27"/>
    <mergeCell ref="O28:Q28"/>
    <mergeCell ref="O24:Q24"/>
    <mergeCell ref="O25:Q25"/>
    <mergeCell ref="O18:Q18"/>
    <mergeCell ref="AA20:AC20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O5:S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F39:G39"/>
    <mergeCell ref="B37:C37"/>
    <mergeCell ref="D39:E39"/>
    <mergeCell ref="A37:A40"/>
    <mergeCell ref="F37:G37"/>
    <mergeCell ref="C34:E34"/>
    <mergeCell ref="A7:A14"/>
    <mergeCell ref="B7:B14"/>
    <mergeCell ref="A23:A28"/>
    <mergeCell ref="B23:B28"/>
    <mergeCell ref="A15:A22"/>
    <mergeCell ref="B15:B22"/>
    <mergeCell ref="A29:A35"/>
    <mergeCell ref="B29:B35"/>
    <mergeCell ref="C32:E32"/>
    <mergeCell ref="H29:H35"/>
    <mergeCell ref="O35:Q35"/>
    <mergeCell ref="O32:Q32"/>
    <mergeCell ref="O33:Q33"/>
    <mergeCell ref="O34:Q34"/>
    <mergeCell ref="O30:Q30"/>
    <mergeCell ref="I31:K31"/>
    <mergeCell ref="I30:K30"/>
    <mergeCell ref="I29:K29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C17:E17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T29:T35"/>
    <mergeCell ref="I4:K4"/>
    <mergeCell ref="I5:M5"/>
    <mergeCell ref="F4:G4"/>
    <mergeCell ref="C6:E6"/>
    <mergeCell ref="C5:G5"/>
    <mergeCell ref="C4:E4"/>
    <mergeCell ref="AA5:AE5"/>
    <mergeCell ref="H7:H14"/>
    <mergeCell ref="N23:N28"/>
    <mergeCell ref="T15:T22"/>
    <mergeCell ref="T23:T28"/>
    <mergeCell ref="N15:N22"/>
    <mergeCell ref="H23:H28"/>
    <mergeCell ref="T7:T14"/>
    <mergeCell ref="H15:H22"/>
    <mergeCell ref="O23:Q23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2012-07-26T07:26:49Z</cp:lastPrinted>
  <dcterms:created xsi:type="dcterms:W3CDTF">2003-03-13T12:56:25Z</dcterms:created>
  <dcterms:modified xsi:type="dcterms:W3CDTF">2014-05-23T10:15:14Z</dcterms:modified>
  <cp:category/>
  <cp:version/>
  <cp:contentType/>
  <cp:contentStatus/>
</cp:coreProperties>
</file>